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  <Override PartName="/xl/embeddings/oleObject_6_0.bin" ContentType="application/vnd.openxmlformats-officedocument.oleObject"/>
  <Override PartName="/xl/embeddings/oleObject_7_0.bin" ContentType="application/vnd.openxmlformats-officedocument.oleObject"/>
  <Override PartName="/xl/embeddings/oleObject_8_0.bin" ContentType="application/vnd.openxmlformats-officedocument.oleObject"/>
  <Override PartName="/xl/embeddings/oleObject_9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5315" windowHeight="9030" activeTab="9"/>
  </bookViews>
  <sheets>
    <sheet name="Cover Sheet" sheetId="1" r:id="rId1"/>
    <sheet name="Encroach" sheetId="2" r:id="rId2"/>
    <sheet name="Plan Ck" sheetId="3" r:id="rId3"/>
    <sheet name="Bond" sheetId="4" r:id="rId4"/>
    <sheet name="L.F. MAINS" sheetId="5" r:id="rId5"/>
    <sheet name="Street" sheetId="6" r:id="rId6"/>
    <sheet name="Water" sheetId="7" r:id="rId7"/>
    <sheet name="Recycled Water" sheetId="8" r:id="rId8"/>
    <sheet name="Sewer" sheetId="9" r:id="rId9"/>
    <sheet name="Stm Dn" sheetId="10" r:id="rId10"/>
  </sheets>
  <definedNames>
    <definedName name="_xlnm.Print_Area" localSheetId="3">'Bond'!$A$1:$I$49</definedName>
    <definedName name="_xlnm.Print_Area" localSheetId="4">'L.F. MAINS'!$A$1:$G$43</definedName>
    <definedName name="_xlnm.Print_Area" localSheetId="2">'Plan Ck'!$A$1:$I$41</definedName>
    <definedName name="_xlnm.Print_Area" localSheetId="7">'Recycled Water'!$A$1:$I$89</definedName>
    <definedName name="_xlnm.Print_Area" localSheetId="8">'Sewer'!$A$1:$I$89</definedName>
    <definedName name="_xlnm.Print_Area" localSheetId="5">'Street'!$A$1:$I$143</definedName>
    <definedName name="_xlnm.Print_Area" localSheetId="6">'Water'!$A$1:$I$89</definedName>
    <definedName name="_xlnm.Print_Titles" localSheetId="7">'Recycled Water'!$5:$6</definedName>
    <definedName name="_xlnm.Print_Titles" localSheetId="8">'Sewer'!$7:$9</definedName>
    <definedName name="_xlnm.Print_Titles" localSheetId="9">'Stm Dn'!$7:$9</definedName>
    <definedName name="_xlnm.Print_Titles" localSheetId="5">'Street'!$8:$9</definedName>
    <definedName name="_xlnm.Print_Titles" localSheetId="6">'Water'!$5:$6</definedName>
  </definedNames>
  <calcPr fullCalcOnLoad="1"/>
</workbook>
</file>

<file path=xl/sharedStrings.xml><?xml version="1.0" encoding="utf-8"?>
<sst xmlns="http://schemas.openxmlformats.org/spreadsheetml/2006/main" count="678" uniqueCount="278">
  <si>
    <t>ITEM</t>
  </si>
  <si>
    <t>QTY</t>
  </si>
  <si>
    <t>$ AMOUNT</t>
  </si>
  <si>
    <t>L.F.</t>
  </si>
  <si>
    <t>S.F.</t>
  </si>
  <si>
    <t>EA.</t>
  </si>
  <si>
    <t>STREET LIGHT - 70, 100 WATT</t>
  </si>
  <si>
    <t xml:space="preserve">                           - 150, 250 WATT</t>
  </si>
  <si>
    <t>10"</t>
  </si>
  <si>
    <t>REMOVE EXISTING SEWER</t>
  </si>
  <si>
    <t>SEWER</t>
  </si>
  <si>
    <t>WATER</t>
  </si>
  <si>
    <t>6"</t>
  </si>
  <si>
    <t>8"</t>
  </si>
  <si>
    <t>FIRE HYDRANT</t>
  </si>
  <si>
    <t>STORM DRAIN</t>
  </si>
  <si>
    <t>CATCH BASIN</t>
  </si>
  <si>
    <t>PARKWAY TREE WITH IRRIGATION</t>
  </si>
  <si>
    <t>CONCRETE</t>
  </si>
  <si>
    <t>DRIVE APPROACHES</t>
  </si>
  <si>
    <t>ADJUST</t>
  </si>
  <si>
    <t xml:space="preserve">Computed By  </t>
  </si>
  <si>
    <t>UNIT</t>
  </si>
  <si>
    <t>COST</t>
  </si>
  <si>
    <t>LIGHTING</t>
  </si>
  <si>
    <t>JUNCTION STRUCTURE</t>
  </si>
  <si>
    <t>TRANSITION STRUCTURE</t>
  </si>
  <si>
    <t>MANHOLE</t>
  </si>
  <si>
    <t>WATER SERVICE</t>
  </si>
  <si>
    <t>RELEASE / BLOW-OFF</t>
  </si>
  <si>
    <t>WATER / FIRE MAIN</t>
  </si>
  <si>
    <t>HOT TAP WITH VALVE</t>
  </si>
  <si>
    <t>BACKFLOW  ($1000/IN)</t>
  </si>
  <si>
    <t>L.S.</t>
  </si>
  <si>
    <t>Sub-Total</t>
  </si>
  <si>
    <t xml:space="preserve">PERMIT FEE    </t>
  </si>
  <si>
    <t>LATERAL</t>
  </si>
  <si>
    <t>SIGNALS</t>
  </si>
  <si>
    <t>MONITORING MANHOLE</t>
  </si>
  <si>
    <t>A.C. FEATHER</t>
  </si>
  <si>
    <t>EA</t>
  </si>
  <si>
    <t>PAVING</t>
  </si>
  <si>
    <t>ENGINEERING DEPARTMENT</t>
  </si>
  <si>
    <t>For Encroachment Permit Fee Calculation</t>
  </si>
  <si>
    <t>STREET</t>
  </si>
  <si>
    <t xml:space="preserve">A.  </t>
  </si>
  <si>
    <t xml:space="preserve">B.  </t>
  </si>
  <si>
    <t xml:space="preserve">C.  </t>
  </si>
  <si>
    <t xml:space="preserve">D.  </t>
  </si>
  <si>
    <t>Summary of Estimated Cost of Construction in Public Right-Of-Way</t>
  </si>
  <si>
    <t>Street Improvements</t>
  </si>
  <si>
    <t>Street Improvements Sub-Total</t>
  </si>
  <si>
    <t>(Sub-Total Transferred to Item "A" on Summary Sheet)</t>
  </si>
  <si>
    <t>Water Improvements</t>
  </si>
  <si>
    <t>Sewer Improvements</t>
  </si>
  <si>
    <t>LATERAL TO NEW WATER MAIN</t>
  </si>
  <si>
    <t>Storm Drain Improvements</t>
  </si>
  <si>
    <t>Water Improvements Sub-Total</t>
  </si>
  <si>
    <t>Sewer Improvements Sub-Total</t>
  </si>
  <si>
    <t>Storm Drain Improvements Sub-Total</t>
  </si>
  <si>
    <t>(Sub-Total Transferred to Item "D" on Summary Sheet)</t>
  </si>
  <si>
    <t>(Sub-Total Transferred to Item "C" on Summary Sheet)</t>
  </si>
  <si>
    <t>(Sub-Total Transferred to Item "B" on Summary Sheet)</t>
  </si>
  <si>
    <t xml:space="preserve">Project Number  </t>
  </si>
  <si>
    <t>For Plan Check Fee Calculation</t>
  </si>
  <si>
    <t>CONTINGENCY FOR UNSIGNED PLANS(10%)</t>
  </si>
  <si>
    <t xml:space="preserve">Labor and Material Bond  </t>
  </si>
  <si>
    <t xml:space="preserve">Performance Bond  </t>
  </si>
  <si>
    <t>Maintenance Bond*</t>
  </si>
  <si>
    <t>* To be provided prior to release of Performance Bond</t>
  </si>
  <si>
    <t>WATER MAIN</t>
  </si>
  <si>
    <t>SEWER MAIN</t>
  </si>
  <si>
    <t>STORM DRAIN MAIN</t>
  </si>
  <si>
    <t>=</t>
  </si>
  <si>
    <t>DRAINAGE</t>
  </si>
  <si>
    <t>SAWCUT</t>
  </si>
  <si>
    <t>Plan Check Fee</t>
  </si>
  <si>
    <t>Ton</t>
  </si>
  <si>
    <t>A.C. PAVEMENT REMOVAL</t>
  </si>
  <si>
    <t>C.Y.</t>
  </si>
  <si>
    <t>S.Y.</t>
  </si>
  <si>
    <t>PREPARATION OF SUBGRADE</t>
  </si>
  <si>
    <t>REMOVAL OF CONCRETE</t>
  </si>
  <si>
    <t xml:space="preserve">SIDEWALK </t>
  </si>
  <si>
    <t>MANHOLE TO GRADE</t>
  </si>
  <si>
    <t>WATER VALVE TO GRADE</t>
  </si>
  <si>
    <t>CLEANOUT TO GRADE</t>
  </si>
  <si>
    <t>A.C. BASE</t>
  </si>
  <si>
    <t>NEW TRAFFIC SIGNAL</t>
  </si>
  <si>
    <t>REMOVE EXISTING SIGNAL</t>
  </si>
  <si>
    <t>REFLECTOR SIGN AND POST</t>
  </si>
  <si>
    <t>TRAFFIC SIGN AND POST</t>
  </si>
  <si>
    <t>UTILITY POLES</t>
  </si>
  <si>
    <t>1" WATER SERVICE WITH METER BOX</t>
  </si>
  <si>
    <t>2" WATER SERVICE WITH METER BOX</t>
  </si>
  <si>
    <t>GATE VALVE</t>
  </si>
  <si>
    <t>12"</t>
  </si>
  <si>
    <t>16"</t>
  </si>
  <si>
    <t xml:space="preserve">HOT TAP </t>
  </si>
  <si>
    <t xml:space="preserve">8" I INC. EXCAVATION, BACKFILL &amp; PVMT. </t>
  </si>
  <si>
    <t>10" INC. EXCAVATION, BACKFILL &amp; PVMT</t>
  </si>
  <si>
    <t>12" INC. EXCAVATION, BACKFILL &amp; PVMT</t>
  </si>
  <si>
    <t>15" INC. EXCAVATION, BACKFILL, PAVEMENT</t>
  </si>
  <si>
    <t>18" INC. EXCAVATION, BACKFILL, PAVEMENT</t>
  </si>
  <si>
    <t>21" INC. EXCAVATION, BACKFILL, PAVEMENT</t>
  </si>
  <si>
    <t>24" INC. EXCAVATION, BACKFILL, PAVEMENT</t>
  </si>
  <si>
    <t>CLEANOUT</t>
  </si>
  <si>
    <t>WYE 4" x 8" TYPICAL</t>
  </si>
  <si>
    <t>24" X 36" CMPA (10 GUAGE)</t>
  </si>
  <si>
    <t>27" X 43" CMPA (10 GUAGE)</t>
  </si>
  <si>
    <t>63" RCP INSTALLED INC. EXC., BACKFILL, PVMT</t>
  </si>
  <si>
    <t>66" RCP INSTALLED INC. EXC., BACKFILL, PVMT</t>
  </si>
  <si>
    <t>72" RCP INSTALLED INC. EXC., BACKFILL, PVMT</t>
  </si>
  <si>
    <t>78" RCP INSTALLED INC. EXC., BACKFILL, PVMT</t>
  </si>
  <si>
    <t>81" RCP INSTALLED INC. EXC., BACKFILL, PVMT</t>
  </si>
  <si>
    <t>84" RCP INSTALLED INC. EXC., BACKFILL, PVMT</t>
  </si>
  <si>
    <t>90" RCP INSTALLED INC. EXC., BACKFILL, PVMT</t>
  </si>
  <si>
    <t>96" RCP INSTALLED INC. EXC., BACKFILL, PVMT</t>
  </si>
  <si>
    <t>102" RCP INSTALLED INC. EXC., BACKFILL, PVMT</t>
  </si>
  <si>
    <t>108" RCP INSTALLED INC. EXC., BACKFILL, PVMT</t>
  </si>
  <si>
    <t>E.A.</t>
  </si>
  <si>
    <t>OUTLET STRUCTURE</t>
  </si>
  <si>
    <t>7' X 8.5' RCB INC. EXCAVATION, BACKFILL, PVMT</t>
  </si>
  <si>
    <t>7' X 6' RCB INC. EXCAVATION, BACKFILL, PVMT</t>
  </si>
  <si>
    <t>7' X 9.5' RCB INC. EXCAVATION, BACKFILL, PVMT</t>
  </si>
  <si>
    <t>8' X 11'  RCB INC. EXCAVATION, BACKFILL, PVMT</t>
  </si>
  <si>
    <t>8' X 13'  RCB INC. EXCAVATION, BACKFILL, PVMT</t>
  </si>
  <si>
    <t>9' X 9'  RCB INC. EXCAVATION, BACKFILL, PVMT</t>
  </si>
  <si>
    <t>9' X 12'  RCB INC. EXCAVATION, BACKFILL, PVMT</t>
  </si>
  <si>
    <t>4' X 6' RCB INC. EXCAVATION, BACKFILL, PVMT</t>
  </si>
  <si>
    <t>Date</t>
  </si>
  <si>
    <t xml:space="preserve">Location  </t>
  </si>
  <si>
    <t xml:space="preserve"> Contact Phone No. </t>
  </si>
  <si>
    <t xml:space="preserve">Date  </t>
  </si>
  <si>
    <t>S-</t>
  </si>
  <si>
    <t>W-</t>
  </si>
  <si>
    <t>SD-</t>
  </si>
  <si>
    <t>TOTAL ESTIMATED CONSTRUCTION COST</t>
  </si>
  <si>
    <t>Construction Inspection Fee</t>
  </si>
  <si>
    <t>Grading</t>
  </si>
  <si>
    <t>Utilities</t>
  </si>
  <si>
    <t xml:space="preserve">              For Office Use Only</t>
  </si>
  <si>
    <t>Drawing No.  R-</t>
  </si>
  <si>
    <t>ENCROACHMENT PERMIT FEE TOTAL</t>
  </si>
  <si>
    <t>Project Number</t>
  </si>
  <si>
    <t>Location</t>
  </si>
  <si>
    <t>Computed By</t>
  </si>
  <si>
    <t>Contact Phone No.</t>
  </si>
  <si>
    <t>Date:</t>
  </si>
  <si>
    <t>Approved By:</t>
  </si>
  <si>
    <t>For Security (I.e. Bond) Amount</t>
  </si>
  <si>
    <t xml:space="preserve">Contact Phone No. </t>
  </si>
  <si>
    <t xml:space="preserve">TOTAL SECURITY (I.e. BOND) ESTIMATE AMOUNT </t>
  </si>
  <si>
    <t>SECURITY  (BOND) AMOUNTS</t>
  </si>
  <si>
    <r>
      <t xml:space="preserve">**Must be provided </t>
    </r>
    <r>
      <rPr>
        <b/>
        <sz val="9"/>
        <rFont val="Arial"/>
        <family val="2"/>
      </rPr>
      <t>if</t>
    </r>
    <r>
      <rPr>
        <sz val="9"/>
        <rFont val="Arial"/>
        <family val="2"/>
      </rPr>
      <t xml:space="preserve"> monumentation is not completed by the time of Final (Parcel) Map approval</t>
    </r>
  </si>
  <si>
    <t>Monumentation Cash Deposit**</t>
  </si>
  <si>
    <t>Total Length in feet   to be constructed</t>
  </si>
  <si>
    <t>CONSTRUCTION ITEM DESCRIPTION</t>
  </si>
  <si>
    <t>COST/UNIT</t>
  </si>
  <si>
    <t xml:space="preserve">Construction Cost Estimate Form  </t>
  </si>
  <si>
    <t>Total Cost</t>
  </si>
  <si>
    <t>per Item</t>
  </si>
  <si>
    <t>A.C. up to 6" thickness</t>
  </si>
  <si>
    <t>A.C. PAVEMENT CAP &amp; A.C. &gt; 6" THICK</t>
  </si>
  <si>
    <t>A.C. BERM (8" HIGH)</t>
  </si>
  <si>
    <t>COLD PLANE UP TO 5' IN WIDTH</t>
  </si>
  <si>
    <t>IMPORT COMMON FILL (Including Compaction)</t>
  </si>
  <si>
    <t>TRENCH BACKFILL AND COMPACTION</t>
  </si>
  <si>
    <t>Min</t>
  </si>
  <si>
    <t>OTHER</t>
  </si>
  <si>
    <t xml:space="preserve">CURB &amp; GUTTER </t>
  </si>
  <si>
    <t xml:space="preserve">CROSS GUTTER/SPANDREL </t>
  </si>
  <si>
    <t>WHEELCHAIR RAMP</t>
  </si>
  <si>
    <t>TRAFFIC ISLAND</t>
  </si>
  <si>
    <t>RESIDENTIAL</t>
  </si>
  <si>
    <t>COMMERCIAL</t>
  </si>
  <si>
    <t>SIGNS</t>
  </si>
  <si>
    <t>REPLACE/RESTORE T.S. DETECTION LOOP</t>
  </si>
  <si>
    <t xml:space="preserve">HOUSE LATERAL TO EXISTING WATER MAIN </t>
  </si>
  <si>
    <t>RP 2" AND SMALLER</t>
  </si>
  <si>
    <t>PCC THRUST BLOCK</t>
  </si>
  <si>
    <t>Construction Cost Estimate form</t>
  </si>
  <si>
    <t>8" &amp; SMALLER MAIN  IN EASEMENT AREA ONLY</t>
  </si>
  <si>
    <t>10" MAIN IN EASEMENT AREA ONLY</t>
  </si>
  <si>
    <t>12" &amp; LARGER MAIN IN EASEMENT AREA ONLY</t>
  </si>
  <si>
    <t>DROP MANHOLE</t>
  </si>
  <si>
    <t>MONITORING FACILITY / NON TRAFFIC AREA</t>
  </si>
  <si>
    <t>REMOVE/ABANDON  EXISTING MANHOLE</t>
  </si>
  <si>
    <t>HOUSE CONNECTION TO SEWER MAIN IN STREET</t>
  </si>
  <si>
    <t>CHIMNEY</t>
  </si>
  <si>
    <t>SADDLE</t>
  </si>
  <si>
    <t>OIL/GREASE INTERCEPTOR NOT IN STREET</t>
  </si>
  <si>
    <t>UP TO 12" DIAMETER</t>
  </si>
  <si>
    <t>GREATER THAN 12" DIAMETER</t>
  </si>
  <si>
    <t>CATCH BASIN LESS THAN 7' IN WIDTH</t>
  </si>
  <si>
    <t>INLET STRUCTURE</t>
  </si>
  <si>
    <t>Construction Cost Estimate Form</t>
  </si>
  <si>
    <r>
      <t>Other</t>
    </r>
    <r>
      <rPr>
        <sz val="10"/>
        <rFont val="Arial"/>
        <family val="0"/>
      </rPr>
      <t xml:space="preserve"> (</t>
    </r>
    <r>
      <rPr>
        <sz val="8"/>
        <rFont val="Arial"/>
        <family val="2"/>
      </rPr>
      <t>T.S., Striping)</t>
    </r>
  </si>
  <si>
    <t>L-</t>
  </si>
  <si>
    <t>SLURRY SEAL (inc. rubberized emulsion agg.)</t>
  </si>
  <si>
    <t>P.C.C. CURB ONLY (Variable Height)</t>
  </si>
  <si>
    <t>MEDIAN CURB (8" HIGH)</t>
  </si>
  <si>
    <r>
      <t>REMOVAL</t>
    </r>
    <r>
      <rPr>
        <sz val="10"/>
        <rFont val="Arial"/>
        <family val="0"/>
      </rPr>
      <t xml:space="preserve"> (AC, CONCRETE, MISC.) </t>
    </r>
  </si>
  <si>
    <t>REMOVE DIKE OR BERM, A.C. OR P.C.C.</t>
  </si>
  <si>
    <t xml:space="preserve">PARKWAY DRAIN </t>
  </si>
  <si>
    <t>STREET NAME SIGN</t>
  </si>
  <si>
    <t xml:space="preserve">STRIPING </t>
  </si>
  <si>
    <r>
      <t xml:space="preserve">L.S. FOR EACH STREET                             </t>
    </r>
    <r>
      <rPr>
        <b/>
        <i/>
        <sz val="10"/>
        <rFont val="Arial"/>
        <family val="2"/>
      </rPr>
      <t xml:space="preserve"> OR</t>
    </r>
    <r>
      <rPr>
        <sz val="10"/>
        <rFont val="Arial"/>
        <family val="0"/>
      </rPr>
      <t xml:space="preserve"> </t>
    </r>
  </si>
  <si>
    <t>RELOCATION OF POLES</t>
  </si>
  <si>
    <t>UNDERGROUNDING OF POWER POLES</t>
  </si>
  <si>
    <t>10" INC. EXC., BACKFILL &amp; PVMT RESTORATION</t>
  </si>
  <si>
    <t>12" INC. EXC., BACKFILL &amp; PVMT RESTORATION</t>
  </si>
  <si>
    <t>16" INC. EXC., BACKFILL &amp; PVMT RESTORATION</t>
  </si>
  <si>
    <t xml:space="preserve">  8" INC. EXC., BACKFILL &amp; PVMT RESTORATION</t>
  </si>
  <si>
    <t>1 1/2" WATER SERVICE WITH METER BOX</t>
  </si>
  <si>
    <t>BREAK-OFF TYPE FIRE HYDRANT</t>
  </si>
  <si>
    <t>AIR RELEASE VALVE</t>
  </si>
  <si>
    <t>BLOW-OFF VALVE</t>
  </si>
  <si>
    <t>DDC ABOVE GROUND (UP TO 6" DIAMETER)</t>
  </si>
  <si>
    <t>CONNECTION TO EXISTING 2" MAIN</t>
  </si>
  <si>
    <t>CONNECTION TO EXISTING 4" MAIN</t>
  </si>
  <si>
    <t>CONNECTION TO EXISTING 6" MAIN</t>
  </si>
  <si>
    <t xml:space="preserve">CONNECTION TO EXISTING 8" MAIN </t>
  </si>
  <si>
    <t>CONNECTION TO EXISTING 12" MAIN</t>
  </si>
  <si>
    <t>INSTALL TEE</t>
  </si>
  <si>
    <t>REMOVE EXISTING BLIND FLANGE</t>
  </si>
  <si>
    <r>
      <t>6" &amp; SMALLER VCP SEWER LATERAL /</t>
    </r>
    <r>
      <rPr>
        <sz val="9"/>
        <rFont val="Arial"/>
        <family val="2"/>
      </rPr>
      <t xml:space="preserve"> EASEMENT</t>
    </r>
  </si>
  <si>
    <t>6" &amp; SMALLER VCP SEWER LATERAL / PAVED STREET</t>
  </si>
  <si>
    <t>SEWER MAIN (VCP ONLY)</t>
  </si>
  <si>
    <t>VAULT</t>
  </si>
  <si>
    <t>18" RCP OR SMALLER</t>
  </si>
  <si>
    <t>7' WIDTH - CB WITH SCREEN INLET</t>
  </si>
  <si>
    <t>10' WIDTH - CB WITH SCREEN INLET</t>
  </si>
  <si>
    <t>14' WIDTH - CB WITH SCREEN INLET</t>
  </si>
  <si>
    <t>21' WIDTH - CB WITH SCREEN INLET</t>
  </si>
  <si>
    <t>LOCAL DEPRESSION FOR UP TO 10' WIDE CB</t>
  </si>
  <si>
    <t>LOCAL DEPRESSION FOR &gt; 10' WIDE CB</t>
  </si>
  <si>
    <t xml:space="preserve">                                                  (For Subdivision Maps Only)</t>
  </si>
  <si>
    <t xml:space="preserve">  6"  IN EASEMENT AREAS ONLY (not in paved street)</t>
  </si>
  <si>
    <t xml:space="preserve">  8"  IN EASEMENT AREAS ONLY (not in paved street)</t>
  </si>
  <si>
    <t>10"  IN EASEMENT AREAS ONLY (not in paved street)</t>
  </si>
  <si>
    <t>Project Cost Estimate</t>
  </si>
  <si>
    <t>Attached project estimate prepared by (or under the direction of)</t>
  </si>
  <si>
    <t>RCE No.</t>
  </si>
  <si>
    <t>Exp. Date:</t>
  </si>
  <si>
    <t xml:space="preserve">Civil Engineer Stamp </t>
  </si>
  <si>
    <t>(100% of estimated cost)</t>
  </si>
  <si>
    <t xml:space="preserve">    ( 100% of estimated cost)</t>
  </si>
  <si>
    <t xml:space="preserve">     (10% of Performance Bond)</t>
  </si>
  <si>
    <t xml:space="preserve">LANDSCAPE </t>
  </si>
  <si>
    <t>PARKWAY AND/OR MEDIAN LANDSCAPING</t>
  </si>
  <si>
    <t>(INCLUDING IRRIGATION FACILITIES)</t>
  </si>
  <si>
    <t>STREET LIGHT SERVICE</t>
  </si>
  <si>
    <t xml:space="preserve">STREET LIGHT SERVICE DUAL </t>
  </si>
  <si>
    <t>THERMOPLASTIC LEGEND</t>
  </si>
  <si>
    <t>MODIFY EXISTING SIGNAL (STREET WIDENING)</t>
  </si>
  <si>
    <t xml:space="preserve">SIGNAL INTERCONNECT CONDUIT &amp; CABLE </t>
  </si>
  <si>
    <t>TRAFFIC SIGNAL INTERCONNECT CONDUIT</t>
  </si>
  <si>
    <t>ADD LEFT TURN PHASING</t>
  </si>
  <si>
    <t>Signature of Registered Civil Engineer</t>
  </si>
  <si>
    <t>STRIPING &amp; SIGNING COLLECTOR STREET "</t>
  </si>
  <si>
    <t>STRIPING &amp; SIGNING LOCAL  STREET      "</t>
  </si>
  <si>
    <t>STRIPING&amp; SIGNING ARTERIAL  STREET      "</t>
  </si>
  <si>
    <t xml:space="preserve">PAINTED LEGEND                                           </t>
  </si>
  <si>
    <t>Refundable Cash Deposit for Off-Site Improvements</t>
  </si>
  <si>
    <t>(Collect only if security NOT posted with Final Map)</t>
  </si>
  <si>
    <t xml:space="preserve">A.C. PAVEMENT  ($0.29/IN/S.F. A.C. &amp; $0.15/IN/S.F. BASE) </t>
  </si>
  <si>
    <t>STORM DRAIN (RCP SIZE X $3.25 / INCH OF I.D. UP TO 60" DIAMETER</t>
  </si>
  <si>
    <t>(# of Monmuments to set:</t>
  </si>
  <si>
    <t>)</t>
  </si>
  <si>
    <t>10% Contingency</t>
  </si>
  <si>
    <t xml:space="preserve">TRAFFIC CONTROL </t>
  </si>
  <si>
    <t>TRAFFIC CONTROL</t>
  </si>
  <si>
    <t>Recycled Water Improvements</t>
  </si>
  <si>
    <t xml:space="preserve">E.  </t>
  </si>
  <si>
    <t>RECYCLED WATER</t>
  </si>
  <si>
    <t>(Sub-Total Transferred to Item "E" on Summary Sheet)</t>
  </si>
  <si>
    <t>TRAFFIC CONTROL PERMIT FEE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</si>
</sst>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.00"/>
    <numFmt numFmtId="165" formatCode="&quot;$&quot;#,##0.00"/>
    <numFmt numFmtId="166" formatCode="m/d"/>
    <numFmt numFmtId="167" formatCode="&quot;$&quot;#,##0.00;[Red]&quot;$&quot;#,##0.00"/>
    <numFmt numFmtId="168" formatCode="mmmm\ d\,\ yyyy"/>
    <numFmt numFmtId="169" formatCode="&quot;$&quot;#,##0.000"/>
  </numFmts>
  <fonts count="22">
    <font>
      <sz val="10"/>
      <name val="Arial"/>
      <family val="0"/>
    </font>
    <font>
      <b/>
      <sz val="14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i/>
      <sz val="6"/>
      <name val="Arial"/>
      <family val="2"/>
    </font>
    <font>
      <b/>
      <i/>
      <sz val="10"/>
      <name val="Arial"/>
      <family val="2"/>
    </font>
    <font>
      <u val="single"/>
      <sz val="9"/>
      <color indexed="12"/>
      <name val="Arial"/>
      <family val="0"/>
    </font>
    <font>
      <sz val="8"/>
      <name val="Arial"/>
      <family val="2"/>
    </font>
    <font>
      <b/>
      <sz val="12"/>
      <color indexed="10"/>
      <name val="Arial"/>
      <family val="2"/>
    </font>
    <font>
      <b/>
      <i/>
      <sz val="14"/>
      <color indexed="10"/>
      <name val="Arial"/>
      <family val="2"/>
    </font>
    <font>
      <i/>
      <sz val="8"/>
      <name val="Arial"/>
      <family val="2"/>
    </font>
    <font>
      <sz val="14"/>
      <color indexed="12"/>
      <name val="Arial"/>
      <family val="2"/>
    </font>
    <font>
      <sz val="9"/>
      <name val="Arial"/>
      <family val="2"/>
    </font>
    <font>
      <sz val="10"/>
      <name val="Arial Narrow"/>
      <family val="2"/>
    </font>
    <font>
      <sz val="8"/>
      <name val="Arial Narrow"/>
      <family val="2"/>
    </font>
    <font>
      <b/>
      <sz val="9"/>
      <name val="Arial"/>
      <family val="2"/>
    </font>
    <font>
      <b/>
      <sz val="13"/>
      <name val="Arial"/>
      <family val="2"/>
    </font>
    <font>
      <sz val="7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7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0" fillId="0" borderId="2" xfId="0" applyFont="1" applyBorder="1" applyAlignment="1">
      <alignment horizontal="centerContinuous" vertical="center"/>
    </xf>
    <xf numFmtId="0" fontId="0" fillId="0" borderId="3" xfId="0" applyFont="1" applyBorder="1" applyAlignment="1">
      <alignment horizontal="centerContinuous"/>
    </xf>
    <xf numFmtId="0" fontId="0" fillId="0" borderId="4" xfId="0" applyFont="1" applyBorder="1" applyAlignment="1">
      <alignment horizontal="centerContinuous"/>
    </xf>
    <xf numFmtId="0" fontId="0" fillId="0" borderId="4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2" xfId="0" applyFont="1" applyBorder="1" applyAlignment="1">
      <alignment horizontal="center"/>
    </xf>
    <xf numFmtId="164" fontId="0" fillId="0" borderId="2" xfId="0" applyNumberFormat="1" applyFont="1" applyBorder="1" applyAlignment="1">
      <alignment horizontal="right"/>
    </xf>
    <xf numFmtId="0" fontId="0" fillId="0" borderId="2" xfId="0" applyFont="1" applyBorder="1" applyAlignment="1">
      <alignment/>
    </xf>
    <xf numFmtId="164" fontId="0" fillId="0" borderId="2" xfId="0" applyNumberFormat="1" applyFont="1" applyBorder="1" applyAlignment="1">
      <alignment horizontal="right"/>
    </xf>
    <xf numFmtId="164" fontId="0" fillId="0" borderId="2" xfId="0" applyNumberFormat="1" applyFont="1" applyBorder="1" applyAlignment="1">
      <alignment/>
    </xf>
    <xf numFmtId="164" fontId="0" fillId="0" borderId="2" xfId="0" applyNumberFormat="1" applyFont="1" applyBorder="1" applyAlignment="1">
      <alignment/>
    </xf>
    <xf numFmtId="0" fontId="0" fillId="0" borderId="3" xfId="0" applyFont="1" applyBorder="1" applyAlignment="1">
      <alignment horizontal="left"/>
    </xf>
    <xf numFmtId="0" fontId="0" fillId="0" borderId="3" xfId="0" applyBorder="1" applyAlignment="1">
      <alignment/>
    </xf>
    <xf numFmtId="0" fontId="0" fillId="0" borderId="5" xfId="0" applyFont="1" applyBorder="1" applyAlignment="1">
      <alignment horizontal="left"/>
    </xf>
    <xf numFmtId="0" fontId="0" fillId="0" borderId="6" xfId="0" applyFont="1" applyBorder="1" applyAlignment="1">
      <alignment horizontal="center" vertical="center"/>
    </xf>
    <xf numFmtId="165" fontId="0" fillId="0" borderId="4" xfId="0" applyNumberFormat="1" applyFont="1" applyBorder="1" applyAlignment="1">
      <alignment horizontal="right"/>
    </xf>
    <xf numFmtId="165" fontId="0" fillId="0" borderId="4" xfId="0" applyNumberFormat="1" applyFont="1" applyBorder="1" applyAlignment="1">
      <alignment/>
    </xf>
    <xf numFmtId="165" fontId="0" fillId="0" borderId="6" xfId="0" applyNumberFormat="1" applyFont="1" applyBorder="1" applyAlignment="1">
      <alignment horizontal="right"/>
    </xf>
    <xf numFmtId="0" fontId="1" fillId="0" borderId="0" xfId="0" applyFont="1" applyAlignment="1">
      <alignment horizontal="centerContinuous" vertical="center"/>
    </xf>
    <xf numFmtId="0" fontId="0" fillId="0" borderId="0" xfId="0" applyAlignment="1">
      <alignment horizontal="centerContinuous"/>
    </xf>
    <xf numFmtId="0" fontId="0" fillId="0" borderId="0" xfId="0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/>
    </xf>
    <xf numFmtId="0" fontId="0" fillId="0" borderId="3" xfId="0" applyBorder="1" applyAlignment="1">
      <alignment/>
    </xf>
    <xf numFmtId="0" fontId="3" fillId="0" borderId="0" xfId="0" applyFont="1" applyAlignment="1">
      <alignment horizontal="centerContinuous" vertical="center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165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165" fontId="1" fillId="0" borderId="8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65" fontId="1" fillId="0" borderId="0" xfId="0" applyNumberFormat="1" applyFont="1" applyBorder="1" applyAlignment="1" applyProtection="1">
      <alignment/>
      <protection hidden="1" locked="0"/>
    </xf>
    <xf numFmtId="0" fontId="6" fillId="0" borderId="0" xfId="0" applyFont="1" applyAlignment="1">
      <alignment horizontal="right"/>
    </xf>
    <xf numFmtId="0" fontId="0" fillId="0" borderId="2" xfId="0" applyFont="1" applyBorder="1" applyAlignment="1">
      <alignment horizontal="centerContinuous"/>
    </xf>
    <xf numFmtId="165" fontId="0" fillId="0" borderId="9" xfId="0" applyNumberFormat="1" applyFont="1" applyBorder="1" applyAlignment="1">
      <alignment horizontal="right"/>
    </xf>
    <xf numFmtId="0" fontId="1" fillId="0" borderId="0" xfId="0" applyFont="1" applyAlignment="1">
      <alignment horizontal="centerContinuous"/>
    </xf>
    <xf numFmtId="165" fontId="1" fillId="0" borderId="0" xfId="0" applyNumberFormat="1" applyFont="1" applyBorder="1" applyAlignment="1">
      <alignment/>
    </xf>
    <xf numFmtId="165" fontId="1" fillId="0" borderId="1" xfId="0" applyNumberFormat="1" applyFont="1" applyBorder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4" fillId="0" borderId="2" xfId="0" applyFont="1" applyBorder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Alignment="1">
      <alignment/>
    </xf>
    <xf numFmtId="165" fontId="4" fillId="0" borderId="0" xfId="0" applyNumberFormat="1" applyFont="1" applyAlignment="1">
      <alignment/>
    </xf>
    <xf numFmtId="165" fontId="4" fillId="0" borderId="0" xfId="0" applyNumberFormat="1" applyFont="1" applyBorder="1" applyAlignment="1">
      <alignment/>
    </xf>
    <xf numFmtId="165" fontId="0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165" fontId="4" fillId="0" borderId="0" xfId="0" applyNumberFormat="1" applyFont="1" applyBorder="1" applyAlignment="1" applyProtection="1">
      <alignment/>
      <protection hidden="1" locked="0"/>
    </xf>
    <xf numFmtId="165" fontId="5" fillId="0" borderId="0" xfId="0" applyNumberFormat="1" applyFont="1" applyAlignment="1">
      <alignment horizontal="right"/>
    </xf>
    <xf numFmtId="0" fontId="0" fillId="0" borderId="2" xfId="0" applyFont="1" applyBorder="1" applyAlignment="1">
      <alignment/>
    </xf>
    <xf numFmtId="165" fontId="0" fillId="0" borderId="4" xfId="0" applyNumberFormat="1" applyFont="1" applyBorder="1" applyAlignment="1">
      <alignment horizontal="right" vertical="center"/>
    </xf>
    <xf numFmtId="0" fontId="9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3" fillId="0" borderId="4" xfId="0" applyNumberFormat="1" applyFont="1" applyBorder="1" applyAlignment="1">
      <alignment horizontal="right" vertical="center"/>
    </xf>
    <xf numFmtId="165" fontId="2" fillId="0" borderId="0" xfId="0" applyNumberFormat="1" applyFont="1" applyAlignment="1">
      <alignment horizontal="right"/>
    </xf>
    <xf numFmtId="165" fontId="1" fillId="0" borderId="1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left"/>
    </xf>
    <xf numFmtId="0" fontId="0" fillId="0" borderId="6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1" fillId="0" borderId="0" xfId="0" applyFont="1" applyAlignment="1">
      <alignment horizontal="centerContinuous" vertical="center"/>
    </xf>
    <xf numFmtId="0" fontId="0" fillId="0" borderId="2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165" fontId="0" fillId="0" borderId="0" xfId="0" applyNumberFormat="1" applyFont="1" applyAlignment="1">
      <alignment horizontal="left"/>
    </xf>
    <xf numFmtId="3" fontId="2" fillId="0" borderId="0" xfId="0" applyNumberFormat="1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165" fontId="0" fillId="0" borderId="6" xfId="0" applyNumberFormat="1" applyFont="1" applyBorder="1" applyAlignment="1">
      <alignment/>
    </xf>
    <xf numFmtId="0" fontId="10" fillId="0" borderId="0" xfId="0" applyFont="1" applyAlignment="1">
      <alignment horizontal="centerContinuous"/>
    </xf>
    <xf numFmtId="0" fontId="10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Continuous" vertical="center"/>
    </xf>
    <xf numFmtId="0" fontId="4" fillId="0" borderId="3" xfId="0" applyFont="1" applyBorder="1" applyAlignment="1">
      <alignment/>
    </xf>
    <xf numFmtId="0" fontId="0" fillId="0" borderId="1" xfId="0" applyFont="1" applyBorder="1" applyAlignment="1">
      <alignment horizontal="left"/>
    </xf>
    <xf numFmtId="164" fontId="0" fillId="0" borderId="9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 vertical="center"/>
    </xf>
    <xf numFmtId="165" fontId="4" fillId="0" borderId="4" xfId="0" applyNumberFormat="1" applyFont="1" applyBorder="1" applyAlignment="1">
      <alignment/>
    </xf>
    <xf numFmtId="0" fontId="3" fillId="0" borderId="5" xfId="0" applyFont="1" applyBorder="1" applyAlignment="1">
      <alignment horizontal="right"/>
    </xf>
    <xf numFmtId="0" fontId="0" fillId="0" borderId="1" xfId="0" applyBorder="1" applyAlignment="1">
      <alignment horizontal="centerContinuous"/>
    </xf>
    <xf numFmtId="14" fontId="0" fillId="0" borderId="1" xfId="0" applyNumberFormat="1" applyBorder="1" applyAlignment="1">
      <alignment horizontal="left"/>
    </xf>
    <xf numFmtId="0" fontId="0" fillId="0" borderId="0" xfId="0" applyFill="1" applyBorder="1" applyAlignment="1">
      <alignment/>
    </xf>
    <xf numFmtId="0" fontId="0" fillId="2" borderId="0" xfId="0" applyFont="1" applyFill="1" applyAlignment="1">
      <alignment horizontal="right"/>
    </xf>
    <xf numFmtId="0" fontId="0" fillId="2" borderId="0" xfId="0" applyFont="1" applyFill="1" applyAlignment="1">
      <alignment horizontal="right"/>
    </xf>
    <xf numFmtId="0" fontId="0" fillId="2" borderId="1" xfId="0" applyFont="1" applyFill="1" applyBorder="1" applyAlignment="1" quotePrefix="1">
      <alignment horizontal="center"/>
    </xf>
    <xf numFmtId="0" fontId="0" fillId="2" borderId="0" xfId="0" applyFont="1" applyFill="1" applyBorder="1" applyAlignment="1">
      <alignment horizontal="right"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 horizontal="centerContinuous"/>
    </xf>
    <xf numFmtId="0" fontId="0" fillId="0" borderId="0" xfId="0" applyFill="1" applyAlignment="1">
      <alignment horizontal="right"/>
    </xf>
    <xf numFmtId="0" fontId="0" fillId="0" borderId="1" xfId="0" applyFill="1" applyBorder="1" applyAlignment="1">
      <alignment/>
    </xf>
    <xf numFmtId="14" fontId="4" fillId="0" borderId="1" xfId="0" applyNumberFormat="1" applyFont="1" applyBorder="1" applyAlignment="1">
      <alignment/>
    </xf>
    <xf numFmtId="0" fontId="4" fillId="0" borderId="1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14" fontId="0" fillId="0" borderId="1" xfId="0" applyNumberFormat="1" applyFont="1" applyBorder="1" applyAlignment="1">
      <alignment/>
    </xf>
    <xf numFmtId="165" fontId="2" fillId="0" borderId="0" xfId="0" applyNumberFormat="1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/>
    </xf>
    <xf numFmtId="165" fontId="5" fillId="0" borderId="8" xfId="0" applyNumberFormat="1" applyFont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right"/>
    </xf>
    <xf numFmtId="0" fontId="1" fillId="0" borderId="12" xfId="0" applyFont="1" applyBorder="1" applyAlignment="1">
      <alignment horizontal="center" wrapText="1"/>
    </xf>
    <xf numFmtId="14" fontId="0" fillId="0" borderId="3" xfId="0" applyNumberFormat="1" applyBorder="1" applyAlignment="1">
      <alignment horizontal="left"/>
    </xf>
    <xf numFmtId="0" fontId="0" fillId="0" borderId="1" xfId="0" applyFill="1" applyBorder="1" applyAlignment="1">
      <alignment horizontal="right"/>
    </xf>
    <xf numFmtId="0" fontId="2" fillId="2" borderId="1" xfId="0" applyNumberFormat="1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9" xfId="0" applyFont="1" applyBorder="1" applyAlignment="1">
      <alignment horizontal="centerContinuous" vertical="center"/>
    </xf>
    <xf numFmtId="0" fontId="0" fillId="0" borderId="1" xfId="0" applyFont="1" applyBorder="1" applyAlignment="1">
      <alignment horizontal="centerContinuous"/>
    </xf>
    <xf numFmtId="0" fontId="0" fillId="0" borderId="6" xfId="0" applyFont="1" applyBorder="1" applyAlignment="1">
      <alignment horizontal="centerContinuous"/>
    </xf>
    <xf numFmtId="0" fontId="0" fillId="0" borderId="9" xfId="0" applyFont="1" applyBorder="1" applyAlignment="1">
      <alignment horizontal="center" vertical="center"/>
    </xf>
    <xf numFmtId="0" fontId="0" fillId="0" borderId="0" xfId="0" applyFont="1" applyBorder="1" applyAlignment="1">
      <alignment horizontal="centerContinuous"/>
    </xf>
    <xf numFmtId="0" fontId="0" fillId="0" borderId="10" xfId="0" applyFont="1" applyBorder="1" applyAlignment="1">
      <alignment horizontal="centerContinuous" vertical="center"/>
    </xf>
    <xf numFmtId="0" fontId="0" fillId="0" borderId="14" xfId="0" applyFont="1" applyBorder="1" applyAlignment="1">
      <alignment horizontal="centerContinuous"/>
    </xf>
    <xf numFmtId="0" fontId="0" fillId="0" borderId="13" xfId="0" applyFont="1" applyBorder="1" applyAlignment="1">
      <alignment horizontal="centerContinuous"/>
    </xf>
    <xf numFmtId="164" fontId="0" fillId="0" borderId="3" xfId="0" applyNumberFormat="1" applyFont="1" applyBorder="1" applyAlignment="1">
      <alignment/>
    </xf>
    <xf numFmtId="14" fontId="0" fillId="0" borderId="0" xfId="0" applyNumberFormat="1" applyBorder="1" applyAlignment="1">
      <alignment horizontal="left"/>
    </xf>
    <xf numFmtId="0" fontId="0" fillId="0" borderId="9" xfId="0" applyFont="1" applyBorder="1" applyAlignment="1">
      <alignment horizontal="centerContinuous"/>
    </xf>
    <xf numFmtId="0" fontId="0" fillId="0" borderId="1" xfId="0" applyBorder="1" applyAlignment="1">
      <alignment horizontal="right"/>
    </xf>
    <xf numFmtId="0" fontId="0" fillId="0" borderId="15" xfId="0" applyFont="1" applyBorder="1" applyAlignment="1">
      <alignment horizontal="centerContinuous"/>
    </xf>
    <xf numFmtId="0" fontId="3" fillId="0" borderId="3" xfId="0" applyFont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11" xfId="0" applyFont="1" applyBorder="1" applyAlignment="1">
      <alignment horizontal="centerContinuous" vertical="center"/>
    </xf>
    <xf numFmtId="0" fontId="0" fillId="0" borderId="1" xfId="0" applyFont="1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2" xfId="0" applyBorder="1" applyAlignment="1">
      <alignment/>
    </xf>
    <xf numFmtId="0" fontId="0" fillId="0" borderId="1" xfId="0" applyFill="1" applyBorder="1" applyAlignment="1">
      <alignment horizontal="centerContinuous"/>
    </xf>
    <xf numFmtId="0" fontId="0" fillId="0" borderId="9" xfId="0" applyBorder="1" applyAlignment="1">
      <alignment/>
    </xf>
    <xf numFmtId="0" fontId="0" fillId="2" borderId="14" xfId="0" applyFont="1" applyFill="1" applyBorder="1" applyAlignment="1">
      <alignment horizontal="center"/>
    </xf>
    <xf numFmtId="0" fontId="0" fillId="2" borderId="16" xfId="0" applyFill="1" applyBorder="1" applyAlignment="1">
      <alignment/>
    </xf>
    <xf numFmtId="0" fontId="0" fillId="2" borderId="17" xfId="0" applyFont="1" applyFill="1" applyBorder="1" applyAlignment="1">
      <alignment horizontal="right"/>
    </xf>
    <xf numFmtId="0" fontId="0" fillId="2" borderId="18" xfId="0" applyFont="1" applyFill="1" applyBorder="1" applyAlignment="1">
      <alignment horizontal="center"/>
    </xf>
    <xf numFmtId="0" fontId="0" fillId="2" borderId="19" xfId="0" applyFill="1" applyBorder="1" applyAlignment="1">
      <alignment/>
    </xf>
    <xf numFmtId="0" fontId="0" fillId="2" borderId="0" xfId="0" applyFont="1" applyFill="1" applyBorder="1" applyAlignment="1">
      <alignment horizontal="right"/>
    </xf>
    <xf numFmtId="0" fontId="2" fillId="2" borderId="20" xfId="0" applyFont="1" applyFill="1" applyBorder="1" applyAlignment="1">
      <alignment horizontal="center"/>
    </xf>
    <xf numFmtId="0" fontId="0" fillId="2" borderId="21" xfId="0" applyFill="1" applyBorder="1" applyAlignment="1">
      <alignment/>
    </xf>
    <xf numFmtId="0" fontId="0" fillId="2" borderId="22" xfId="0" applyFill="1" applyBorder="1" applyAlignment="1">
      <alignment horizontal="center"/>
    </xf>
    <xf numFmtId="0" fontId="9" fillId="2" borderId="12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164" fontId="14" fillId="0" borderId="2" xfId="0" applyNumberFormat="1" applyFont="1" applyBorder="1" applyAlignment="1">
      <alignment/>
    </xf>
    <xf numFmtId="0" fontId="14" fillId="0" borderId="3" xfId="0" applyFont="1" applyBorder="1" applyAlignment="1">
      <alignment/>
    </xf>
    <xf numFmtId="0" fontId="14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14" fontId="0" fillId="0" borderId="3" xfId="0" applyNumberFormat="1" applyBorder="1" applyAlignment="1">
      <alignment/>
    </xf>
    <xf numFmtId="0" fontId="0" fillId="0" borderId="1" xfId="0" applyNumberFormat="1" applyBorder="1" applyAlignment="1">
      <alignment horizontal="left"/>
    </xf>
    <xf numFmtId="0" fontId="0" fillId="0" borderId="0" xfId="0" applyNumberFormat="1" applyBorder="1" applyAlignment="1">
      <alignment/>
    </xf>
    <xf numFmtId="0" fontId="0" fillId="2" borderId="23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3" xfId="0" applyNumberFormat="1" applyFill="1" applyBorder="1" applyAlignment="1" applyProtection="1">
      <alignment horizontal="center"/>
      <protection hidden="1"/>
    </xf>
    <xf numFmtId="0" fontId="0" fillId="2" borderId="23" xfId="0" applyNumberFormat="1" applyFill="1" applyBorder="1" applyAlignment="1" applyProtection="1">
      <alignment horizontal="center"/>
      <protection hidden="1"/>
    </xf>
    <xf numFmtId="0" fontId="0" fillId="2" borderId="18" xfId="0" applyNumberFormat="1" applyFill="1" applyBorder="1" applyAlignment="1" applyProtection="1">
      <alignment horizontal="center"/>
      <protection hidden="1"/>
    </xf>
    <xf numFmtId="0" fontId="0" fillId="2" borderId="22" xfId="0" applyNumberFormat="1" applyFill="1" applyBorder="1" applyAlignment="1" applyProtection="1">
      <alignment horizontal="center"/>
      <protection hidden="1"/>
    </xf>
    <xf numFmtId="0" fontId="0" fillId="2" borderId="24" xfId="0" applyNumberFormat="1" applyFill="1" applyBorder="1" applyAlignment="1" applyProtection="1">
      <alignment horizontal="center"/>
      <protection/>
    </xf>
    <xf numFmtId="0" fontId="0" fillId="0" borderId="12" xfId="0" applyBorder="1" applyAlignment="1">
      <alignment/>
    </xf>
    <xf numFmtId="0" fontId="9" fillId="0" borderId="0" xfId="0" applyFont="1" applyAlignment="1">
      <alignment/>
    </xf>
    <xf numFmtId="0" fontId="9" fillId="0" borderId="12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25" xfId="0" applyBorder="1" applyAlignment="1">
      <alignment/>
    </xf>
    <xf numFmtId="0" fontId="0" fillId="0" borderId="19" xfId="0" applyBorder="1" applyAlignment="1">
      <alignment/>
    </xf>
    <xf numFmtId="0" fontId="0" fillId="0" borderId="26" xfId="0" applyBorder="1" applyAlignment="1">
      <alignment/>
    </xf>
    <xf numFmtId="0" fontId="0" fillId="0" borderId="21" xfId="0" applyBorder="1" applyAlignment="1">
      <alignment/>
    </xf>
    <xf numFmtId="0" fontId="0" fillId="0" borderId="27" xfId="0" applyBorder="1" applyAlignment="1">
      <alignment/>
    </xf>
    <xf numFmtId="0" fontId="0" fillId="2" borderId="3" xfId="0" applyNumberFormat="1" applyFill="1" applyBorder="1" applyAlignment="1">
      <alignment horizontal="center"/>
    </xf>
    <xf numFmtId="0" fontId="0" fillId="2" borderId="23" xfId="0" applyNumberFormat="1" applyFill="1" applyBorder="1" applyAlignment="1">
      <alignment horizontal="center"/>
    </xf>
    <xf numFmtId="0" fontId="0" fillId="2" borderId="25" xfId="0" applyNumberFormat="1" applyFill="1" applyBorder="1" applyAlignment="1">
      <alignment horizontal="center"/>
    </xf>
    <xf numFmtId="0" fontId="0" fillId="2" borderId="26" xfId="0" applyNumberFormat="1" applyFill="1" applyBorder="1" applyAlignment="1">
      <alignment horizontal="center"/>
    </xf>
    <xf numFmtId="0" fontId="0" fillId="2" borderId="27" xfId="0" applyNumberFormat="1" applyFill="1" applyBorder="1" applyAlignment="1">
      <alignment horizontal="center"/>
    </xf>
    <xf numFmtId="0" fontId="0" fillId="2" borderId="18" xfId="0" applyNumberFormat="1" applyFill="1" applyBorder="1" applyAlignment="1">
      <alignment horizontal="center"/>
    </xf>
    <xf numFmtId="0" fontId="0" fillId="2" borderId="24" xfId="0" applyNumberFormat="1" applyFill="1" applyBorder="1" applyAlignment="1">
      <alignment horizontal="center"/>
    </xf>
    <xf numFmtId="0" fontId="0" fillId="2" borderId="22" xfId="0" applyNumberFormat="1" applyFill="1" applyBorder="1" applyAlignment="1">
      <alignment horizontal="center"/>
    </xf>
    <xf numFmtId="0" fontId="0" fillId="0" borderId="15" xfId="0" applyFill="1" applyBorder="1" applyAlignment="1">
      <alignment horizontal="centerContinuous"/>
    </xf>
    <xf numFmtId="2" fontId="0" fillId="0" borderId="4" xfId="0" applyNumberFormat="1" applyFont="1" applyBorder="1" applyAlignment="1">
      <alignment horizontal="right" vertical="center"/>
    </xf>
    <xf numFmtId="0" fontId="0" fillId="0" borderId="4" xfId="0" applyBorder="1" applyAlignment="1">
      <alignment/>
    </xf>
    <xf numFmtId="164" fontId="0" fillId="0" borderId="3" xfId="0" applyNumberFormat="1" applyFont="1" applyBorder="1" applyAlignment="1">
      <alignment/>
    </xf>
    <xf numFmtId="0" fontId="0" fillId="0" borderId="28" xfId="0" applyFont="1" applyBorder="1" applyAlignment="1">
      <alignment horizontal="centerContinuous"/>
    </xf>
    <xf numFmtId="0" fontId="0" fillId="0" borderId="29" xfId="0" applyFont="1" applyBorder="1" applyAlignment="1">
      <alignment horizontal="centerContinuous"/>
    </xf>
    <xf numFmtId="0" fontId="0" fillId="0" borderId="29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3" fillId="0" borderId="4" xfId="0" applyFont="1" applyBorder="1" applyAlignment="1">
      <alignment horizontal="right"/>
    </xf>
    <xf numFmtId="165" fontId="0" fillId="0" borderId="2" xfId="0" applyNumberFormat="1" applyFont="1" applyBorder="1" applyAlignment="1">
      <alignment horizontal="right" vertical="center"/>
    </xf>
    <xf numFmtId="0" fontId="20" fillId="0" borderId="3" xfId="0" applyFont="1" applyBorder="1" applyAlignment="1">
      <alignment/>
    </xf>
    <xf numFmtId="164" fontId="20" fillId="0" borderId="2" xfId="0" applyNumberFormat="1" applyFont="1" applyBorder="1" applyAlignment="1">
      <alignment/>
    </xf>
    <xf numFmtId="165" fontId="2" fillId="0" borderId="4" xfId="0" applyNumberFormat="1" applyFont="1" applyBorder="1" applyAlignment="1">
      <alignment horizontal="right" vertical="center"/>
    </xf>
    <xf numFmtId="0" fontId="21" fillId="0" borderId="6" xfId="0" applyFont="1" applyBorder="1" applyAlignment="1">
      <alignment horizontal="centerContinuous"/>
    </xf>
    <xf numFmtId="0" fontId="21" fillId="0" borderId="4" xfId="0" applyFont="1" applyBorder="1" applyAlignment="1">
      <alignment/>
    </xf>
    <xf numFmtId="0" fontId="21" fillId="0" borderId="4" xfId="0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21" fillId="0" borderId="6" xfId="0" applyFont="1" applyBorder="1" applyAlignment="1">
      <alignment horizontal="right"/>
    </xf>
    <xf numFmtId="0" fontId="21" fillId="0" borderId="4" xfId="0" applyFont="1" applyBorder="1" applyAlignment="1">
      <alignment/>
    </xf>
    <xf numFmtId="0" fontId="21" fillId="0" borderId="4" xfId="0" applyFont="1" applyBorder="1" applyAlignment="1">
      <alignment horizontal="centerContinuous"/>
    </xf>
    <xf numFmtId="0" fontId="21" fillId="0" borderId="0" xfId="0" applyFont="1" applyAlignment="1">
      <alignment/>
    </xf>
    <xf numFmtId="0" fontId="2" fillId="0" borderId="0" xfId="0" applyFont="1" applyAlignment="1">
      <alignment horizontal="left"/>
    </xf>
    <xf numFmtId="1" fontId="4" fillId="0" borderId="8" xfId="0" applyNumberFormat="1" applyFont="1" applyBorder="1" applyAlignment="1">
      <alignment horizontal="center" vertical="center"/>
    </xf>
    <xf numFmtId="165" fontId="4" fillId="0" borderId="8" xfId="0" applyNumberFormat="1" applyFont="1" applyBorder="1" applyAlignment="1">
      <alignment/>
    </xf>
    <xf numFmtId="0" fontId="0" fillId="0" borderId="16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30" xfId="0" applyBorder="1" applyAlignment="1">
      <alignment/>
    </xf>
    <xf numFmtId="0" fontId="0" fillId="0" borderId="18" xfId="0" applyBorder="1" applyAlignment="1">
      <alignment/>
    </xf>
    <xf numFmtId="0" fontId="0" fillId="0" borderId="24" xfId="0" applyBorder="1" applyAlignment="1">
      <alignment/>
    </xf>
    <xf numFmtId="0" fontId="3" fillId="0" borderId="15" xfId="0" applyFont="1" applyBorder="1" applyAlignment="1">
      <alignment horizontal="right"/>
    </xf>
    <xf numFmtId="0" fontId="0" fillId="0" borderId="5" xfId="0" applyFont="1" applyBorder="1" applyAlignment="1">
      <alignment/>
    </xf>
    <xf numFmtId="164" fontId="0" fillId="0" borderId="4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165" fontId="1" fillId="0" borderId="17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165" fontId="4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center" textRotation="90"/>
    </xf>
    <xf numFmtId="0" fontId="6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19" fillId="0" borderId="0" xfId="0" applyFont="1" applyFill="1" applyBorder="1" applyAlignment="1">
      <alignment horizontal="center" textRotation="88"/>
    </xf>
    <xf numFmtId="165" fontId="1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16" fillId="2" borderId="13" xfId="0" applyFont="1" applyFill="1" applyBorder="1" applyAlignment="1">
      <alignment horizontal="center" textRotation="90"/>
    </xf>
    <xf numFmtId="0" fontId="15" fillId="0" borderId="29" xfId="0" applyFont="1" applyBorder="1" applyAlignment="1">
      <alignment/>
    </xf>
    <xf numFmtId="0" fontId="15" fillId="0" borderId="28" xfId="0" applyFont="1" applyBorder="1" applyAlignment="1">
      <alignment/>
    </xf>
    <xf numFmtId="0" fontId="15" fillId="0" borderId="15" xfId="0" applyFont="1" applyBorder="1" applyAlignment="1">
      <alignment/>
    </xf>
    <xf numFmtId="0" fontId="0" fillId="0" borderId="0" xfId="0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14" fillId="0" borderId="0" xfId="0" applyFont="1" applyAlignment="1">
      <alignment horizontal="left"/>
    </xf>
    <xf numFmtId="0" fontId="4" fillId="0" borderId="3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4" fillId="0" borderId="23" xfId="0" applyFont="1" applyBorder="1" applyAlignment="1">
      <alignment horizontal="right"/>
    </xf>
    <xf numFmtId="0" fontId="4" fillId="0" borderId="14" xfId="0" applyFont="1" applyBorder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9_0.bin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showZeros="0" workbookViewId="0" topLeftCell="A4">
      <selection activeCell="D9" sqref="D9"/>
    </sheetView>
  </sheetViews>
  <sheetFormatPr defaultColWidth="9.140625" defaultRowHeight="12.75"/>
  <cols>
    <col min="1" max="1" width="2.28125" style="0" customWidth="1"/>
    <col min="2" max="2" width="7.421875" style="0" customWidth="1"/>
    <col min="3" max="3" width="13.140625" style="0" customWidth="1"/>
    <col min="4" max="4" width="14.28125" style="0" customWidth="1"/>
    <col min="5" max="5" width="12.57421875" style="0" customWidth="1"/>
    <col min="6" max="6" width="5.7109375" style="0" customWidth="1"/>
    <col min="7" max="7" width="11.57421875" style="0" customWidth="1"/>
    <col min="8" max="8" width="18.28125" style="0" customWidth="1"/>
    <col min="9" max="9" width="3.28125" style="0" customWidth="1"/>
  </cols>
  <sheetData>
    <row r="1" spans="1:8" ht="18">
      <c r="A1" s="26"/>
      <c r="B1" s="27"/>
      <c r="C1" s="27"/>
      <c r="D1" s="27"/>
      <c r="E1" s="27"/>
      <c r="F1" s="27"/>
      <c r="G1" s="27"/>
      <c r="H1" s="27"/>
    </row>
    <row r="2" spans="1:8" ht="18">
      <c r="A2" s="26"/>
      <c r="B2" s="27"/>
      <c r="C2" s="27"/>
      <c r="D2" s="27"/>
      <c r="E2" s="27"/>
      <c r="F2" s="27"/>
      <c r="G2" s="27"/>
      <c r="H2" s="27"/>
    </row>
    <row r="3" spans="1:8" ht="18">
      <c r="A3" s="26"/>
      <c r="B3" s="27"/>
      <c r="C3" s="27"/>
      <c r="D3" s="27"/>
      <c r="E3" s="27"/>
      <c r="F3" s="27"/>
      <c r="G3" s="27"/>
      <c r="H3" s="27"/>
    </row>
    <row r="4" spans="1:8" ht="15.75">
      <c r="A4" s="35" t="s">
        <v>42</v>
      </c>
      <c r="B4" s="27"/>
      <c r="C4" s="27"/>
      <c r="D4" s="27"/>
      <c r="E4" s="27"/>
      <c r="F4" s="27"/>
      <c r="G4" s="27"/>
      <c r="H4" s="27"/>
    </row>
    <row r="5" spans="1:8" ht="18">
      <c r="A5" s="90"/>
      <c r="B5" s="28"/>
      <c r="C5" s="28"/>
      <c r="D5" s="28"/>
      <c r="E5" s="28"/>
      <c r="F5" s="28"/>
      <c r="G5" s="28"/>
      <c r="H5" s="28"/>
    </row>
    <row r="6" spans="1:8" ht="15.75">
      <c r="A6" s="234" t="s">
        <v>241</v>
      </c>
      <c r="B6" s="234"/>
      <c r="C6" s="234"/>
      <c r="D6" s="234"/>
      <c r="E6" s="234"/>
      <c r="F6" s="234"/>
      <c r="G6" s="234"/>
      <c r="H6" s="234"/>
    </row>
    <row r="8" ht="12.75">
      <c r="G8" s="53"/>
    </row>
    <row r="9" spans="1:9" ht="15.75">
      <c r="A9" s="29"/>
      <c r="B9" s="27"/>
      <c r="C9" s="2" t="s">
        <v>133</v>
      </c>
      <c r="D9" s="162">
        <f>Encroach!D9</f>
        <v>0</v>
      </c>
      <c r="E9" s="27"/>
      <c r="F9" s="105"/>
      <c r="G9" s="101" t="s">
        <v>142</v>
      </c>
      <c r="H9" s="167">
        <f>Encroach!H9</f>
        <v>0</v>
      </c>
      <c r="I9" s="235" t="s">
        <v>141</v>
      </c>
    </row>
    <row r="10" spans="2:9" ht="15">
      <c r="B10" s="2"/>
      <c r="C10" s="2" t="s">
        <v>63</v>
      </c>
      <c r="D10" s="162">
        <f>Encroach!D10</f>
        <v>0</v>
      </c>
      <c r="E10" s="30"/>
      <c r="F10" s="104"/>
      <c r="G10" s="101" t="s">
        <v>134</v>
      </c>
      <c r="H10" s="167">
        <f>Encroach!H10</f>
        <v>0</v>
      </c>
      <c r="I10" s="236"/>
    </row>
    <row r="11" spans="2:9" ht="15">
      <c r="B11" s="2"/>
      <c r="C11" s="2" t="s">
        <v>131</v>
      </c>
      <c r="D11" s="162">
        <f>Encroach!D11</f>
        <v>0</v>
      </c>
      <c r="E11" s="30"/>
      <c r="F11" s="104"/>
      <c r="G11" s="100" t="s">
        <v>135</v>
      </c>
      <c r="H11" s="167">
        <f>Encroach!H11</f>
        <v>0</v>
      </c>
      <c r="I11" s="236"/>
    </row>
    <row r="12" spans="2:9" ht="12.75">
      <c r="B12" s="2"/>
      <c r="C12" s="2" t="s">
        <v>21</v>
      </c>
      <c r="D12" s="162">
        <f>Encroach!D12</f>
        <v>0</v>
      </c>
      <c r="E12" s="31"/>
      <c r="F12" s="104"/>
      <c r="G12" s="100" t="s">
        <v>136</v>
      </c>
      <c r="H12" s="167">
        <f>Encroach!H12</f>
        <v>0</v>
      </c>
      <c r="I12" s="236"/>
    </row>
    <row r="13" spans="3:9" ht="13.5" thickBot="1">
      <c r="C13" s="52" t="s">
        <v>132</v>
      </c>
      <c r="D13" s="162">
        <f>Encroach!D13</f>
        <v>0</v>
      </c>
      <c r="E13" s="1"/>
      <c r="F13" s="104"/>
      <c r="G13" s="103" t="s">
        <v>198</v>
      </c>
      <c r="H13" s="168">
        <f>Encroach!H13</f>
        <v>0</v>
      </c>
      <c r="I13" s="236"/>
    </row>
    <row r="14" spans="3:9" ht="12.75">
      <c r="C14" s="52"/>
      <c r="D14" s="163"/>
      <c r="E14" s="1"/>
      <c r="F14" s="147"/>
      <c r="G14" s="148" t="s">
        <v>139</v>
      </c>
      <c r="H14" s="169">
        <f>Encroach!H14</f>
        <v>0</v>
      </c>
      <c r="I14" s="237"/>
    </row>
    <row r="15" spans="3:9" ht="12.75">
      <c r="C15" s="52"/>
      <c r="D15" s="54"/>
      <c r="E15" s="1"/>
      <c r="F15" s="150"/>
      <c r="G15" s="151" t="s">
        <v>140</v>
      </c>
      <c r="H15" s="171">
        <f>Encroach!H15</f>
        <v>0</v>
      </c>
      <c r="I15" s="237"/>
    </row>
    <row r="16" spans="6:9" ht="13.5" thickBot="1">
      <c r="F16" s="153"/>
      <c r="G16" s="155" t="s">
        <v>197</v>
      </c>
      <c r="H16" s="170">
        <f>Encroach!H16</f>
        <v>0</v>
      </c>
      <c r="I16" s="238"/>
    </row>
    <row r="20" spans="1:8" ht="12.75">
      <c r="A20" s="239" t="s">
        <v>242</v>
      </c>
      <c r="B20" s="239"/>
      <c r="C20" s="239"/>
      <c r="D20" s="239"/>
      <c r="E20" s="239"/>
      <c r="F20" s="239"/>
      <c r="G20" s="239"/>
      <c r="H20" s="239"/>
    </row>
    <row r="22" spans="3:8" ht="13.5" thickBot="1">
      <c r="C22" s="172"/>
      <c r="D22" s="172"/>
      <c r="E22" s="172"/>
      <c r="F22" s="172"/>
      <c r="G22" s="54"/>
      <c r="H22" s="54"/>
    </row>
    <row r="23" spans="3:5" ht="12.75">
      <c r="C23" s="173" t="s">
        <v>259</v>
      </c>
      <c r="D23" s="173"/>
      <c r="E23" s="173"/>
    </row>
    <row r="25" spans="3:8" ht="13.5" thickBot="1">
      <c r="C25" s="174" t="s">
        <v>243</v>
      </c>
      <c r="D25" s="174"/>
      <c r="E25" s="174"/>
      <c r="F25" s="172"/>
      <c r="H25" s="174" t="s">
        <v>244</v>
      </c>
    </row>
    <row r="28" spans="5:7" ht="12.75">
      <c r="E28" s="54"/>
      <c r="F28" s="54"/>
      <c r="G28" s="54"/>
    </row>
    <row r="29" spans="5:7" ht="12.75">
      <c r="E29" s="54"/>
      <c r="F29" s="54"/>
      <c r="G29" s="54"/>
    </row>
    <row r="30" spans="5:7" ht="13.5" thickBot="1">
      <c r="E30" s="54"/>
      <c r="F30" s="54"/>
      <c r="G30" s="54"/>
    </row>
    <row r="31" spans="3:7" ht="12.75">
      <c r="C31" s="54"/>
      <c r="D31" s="175"/>
      <c r="E31" s="176"/>
      <c r="F31" s="176"/>
      <c r="G31" s="177"/>
    </row>
    <row r="32" spans="3:7" ht="12.75">
      <c r="C32" s="54"/>
      <c r="D32" s="178"/>
      <c r="E32" s="54"/>
      <c r="F32" s="54"/>
      <c r="G32" s="179"/>
    </row>
    <row r="33" spans="3:7" ht="12.75">
      <c r="C33" s="54"/>
      <c r="D33" s="178"/>
      <c r="E33" s="54"/>
      <c r="F33" s="54"/>
      <c r="G33" s="179"/>
    </row>
    <row r="34" spans="3:7" ht="12.75">
      <c r="C34" s="54"/>
      <c r="D34" s="178"/>
      <c r="E34" s="54"/>
      <c r="F34" s="54"/>
      <c r="G34" s="179"/>
    </row>
    <row r="35" spans="3:7" ht="12.75">
      <c r="C35" s="54"/>
      <c r="D35" s="178"/>
      <c r="E35" s="54"/>
      <c r="F35" s="54"/>
      <c r="G35" s="179"/>
    </row>
    <row r="36" spans="3:7" ht="12.75">
      <c r="C36" s="54"/>
      <c r="D36" s="178"/>
      <c r="E36" s="54"/>
      <c r="F36" s="54"/>
      <c r="G36" s="179"/>
    </row>
    <row r="37" spans="3:7" ht="12.75">
      <c r="C37" s="54"/>
      <c r="D37" s="178"/>
      <c r="E37" s="240"/>
      <c r="F37" s="240"/>
      <c r="G37" s="241"/>
    </row>
    <row r="38" spans="3:7" ht="12.75">
      <c r="C38" s="54"/>
      <c r="D38" s="178"/>
      <c r="E38" s="54"/>
      <c r="F38" s="54"/>
      <c r="G38" s="179"/>
    </row>
    <row r="39" spans="3:7" ht="12.75">
      <c r="C39" s="54"/>
      <c r="D39" s="178"/>
      <c r="E39" s="54"/>
      <c r="F39" s="54"/>
      <c r="G39" s="179"/>
    </row>
    <row r="40" spans="3:7" ht="12.75">
      <c r="C40" s="54"/>
      <c r="D40" s="178"/>
      <c r="E40" s="54"/>
      <c r="F40" s="54"/>
      <c r="G40" s="179"/>
    </row>
    <row r="41" spans="3:7" ht="12.75">
      <c r="C41" s="54"/>
      <c r="D41" s="178"/>
      <c r="E41" s="54"/>
      <c r="F41" s="54"/>
      <c r="G41" s="179"/>
    </row>
    <row r="42" spans="4:7" ht="13.5" thickBot="1">
      <c r="D42" s="180"/>
      <c r="E42" s="172"/>
      <c r="F42" s="172"/>
      <c r="G42" s="181"/>
    </row>
    <row r="43" spans="5:7" ht="12.75">
      <c r="E43" s="233" t="s">
        <v>245</v>
      </c>
      <c r="F43" s="233"/>
      <c r="G43" s="233"/>
    </row>
    <row r="46" ht="13.5" thickBot="1"/>
    <row r="47" spans="4:7" ht="12.75">
      <c r="D47" s="215" t="s">
        <v>149</v>
      </c>
      <c r="E47" s="217"/>
      <c r="F47" s="217"/>
      <c r="G47" s="218"/>
    </row>
    <row r="48" spans="4:7" ht="12.75">
      <c r="D48" s="216" t="s">
        <v>148</v>
      </c>
      <c r="E48" s="20"/>
      <c r="F48" s="20"/>
      <c r="G48" s="219"/>
    </row>
    <row r="49" spans="4:7" ht="13.5" thickBot="1">
      <c r="D49" s="180"/>
      <c r="E49" s="172"/>
      <c r="F49" s="172"/>
      <c r="G49" s="181"/>
    </row>
  </sheetData>
  <mergeCells count="5">
    <mergeCell ref="E43:G43"/>
    <mergeCell ref="A6:H6"/>
    <mergeCell ref="I9:I16"/>
    <mergeCell ref="A20:H20"/>
    <mergeCell ref="E37:G37"/>
  </mergeCells>
  <printOptions/>
  <pageMargins left="0.75" right="0.75" top="1" bottom="1" header="0.5" footer="0.5"/>
  <pageSetup horizontalDpi="600" verticalDpi="600" orientation="portrait" r:id="rId3"/>
  <headerFooter alignWithMargins="0">
    <oddHeader>&amp;RPage &amp;P of &amp;N</oddHeader>
    <oddFooter>&amp;L&amp;Z&amp;F
&amp;R&amp;8Last Revised 09/12/06  
</oddFooter>
  </headerFooter>
  <legacyDrawing r:id="rId2"/>
  <oleObjects>
    <oleObject progId="Word.Document.8" shapeId="37802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3:I87"/>
  <sheetViews>
    <sheetView showZeros="0" tabSelected="1" zoomScale="90" zoomScaleNormal="90" workbookViewId="0" topLeftCell="A73">
      <selection activeCell="G87" sqref="G87"/>
    </sheetView>
  </sheetViews>
  <sheetFormatPr defaultColWidth="9.140625" defaultRowHeight="12.75"/>
  <cols>
    <col min="1" max="1" width="2.28125" style="0" customWidth="1"/>
    <col min="2" max="3" width="7.421875" style="0" customWidth="1"/>
    <col min="4" max="4" width="28.8515625" style="0" customWidth="1"/>
    <col min="5" max="5" width="5.7109375" style="0" customWidth="1"/>
    <col min="6" max="6" width="4.7109375" style="0" customWidth="1"/>
    <col min="7" max="7" width="10.7109375" style="0" customWidth="1"/>
    <col min="8" max="8" width="18.7109375" style="0" customWidth="1"/>
    <col min="9" max="9" width="3.28125" style="0" customWidth="1"/>
  </cols>
  <sheetData>
    <row r="3" spans="1:8" ht="21" customHeight="1">
      <c r="A3" s="26">
        <f>Encroach!A1</f>
        <v>0</v>
      </c>
      <c r="B3" s="27"/>
      <c r="C3" s="27"/>
      <c r="D3" s="27"/>
      <c r="E3" s="27"/>
      <c r="F3" s="27"/>
      <c r="G3" s="27"/>
      <c r="H3" s="27"/>
    </row>
    <row r="4" spans="1:8" ht="21" customHeight="1">
      <c r="A4" s="26"/>
      <c r="B4" s="27"/>
      <c r="C4" s="27"/>
      <c r="D4" s="27"/>
      <c r="E4" s="27"/>
      <c r="F4" s="27"/>
      <c r="G4" s="27"/>
      <c r="H4" s="27"/>
    </row>
    <row r="5" spans="1:8" ht="15.75">
      <c r="A5" s="35" t="str">
        <f>Encroach!A4</f>
        <v>ENGINEERING DEPARTMENT</v>
      </c>
      <c r="B5" s="27"/>
      <c r="C5" s="27"/>
      <c r="D5" s="27"/>
      <c r="E5" s="27"/>
      <c r="F5" s="27"/>
      <c r="G5" s="27"/>
      <c r="H5" s="27"/>
    </row>
    <row r="6" spans="1:8" ht="4.5" customHeight="1">
      <c r="A6" s="90">
        <f>Encroach!$A$5</f>
        <v>0</v>
      </c>
      <c r="B6" s="28"/>
      <c r="C6" s="28"/>
      <c r="D6" s="28"/>
      <c r="E6" s="28"/>
      <c r="F6" s="28"/>
      <c r="G6" s="28"/>
      <c r="H6" s="28"/>
    </row>
    <row r="7" spans="1:8" ht="15.75">
      <c r="A7" s="35" t="s">
        <v>181</v>
      </c>
      <c r="B7" s="27"/>
      <c r="C7" s="27"/>
      <c r="D7" s="27"/>
      <c r="E7" s="27"/>
      <c r="F7" s="27"/>
      <c r="G7" s="27"/>
      <c r="H7" s="27"/>
    </row>
    <row r="8" spans="1:8" ht="15.75">
      <c r="A8" s="87" t="s">
        <v>56</v>
      </c>
      <c r="B8" s="27"/>
      <c r="C8" s="27"/>
      <c r="D8" s="27"/>
      <c r="E8" s="27"/>
      <c r="F8" s="27"/>
      <c r="G8" s="27"/>
      <c r="H8" s="27"/>
    </row>
    <row r="9" spans="1:8" ht="15.75">
      <c r="A9" s="35"/>
      <c r="B9" s="27"/>
      <c r="C9" s="27"/>
      <c r="D9" s="27"/>
      <c r="E9" s="27"/>
      <c r="F9" s="27"/>
      <c r="G9" s="97"/>
      <c r="H9" s="27"/>
    </row>
    <row r="10" spans="1:9" ht="15.75">
      <c r="A10" s="35"/>
      <c r="B10" s="27"/>
      <c r="C10" s="27"/>
      <c r="D10" s="27"/>
      <c r="E10" s="27"/>
      <c r="F10" s="105"/>
      <c r="G10" s="101" t="s">
        <v>142</v>
      </c>
      <c r="H10" s="122">
        <f>Encroach!H9</f>
        <v>0</v>
      </c>
      <c r="I10" s="235" t="s">
        <v>141</v>
      </c>
    </row>
    <row r="11" spans="1:9" ht="15.75">
      <c r="A11" s="29"/>
      <c r="B11" s="27"/>
      <c r="C11" s="52" t="s">
        <v>130</v>
      </c>
      <c r="D11" s="98">
        <f>Encroach!D9</f>
        <v>0</v>
      </c>
      <c r="E11" s="27"/>
      <c r="F11" s="104"/>
      <c r="G11" s="101" t="s">
        <v>134</v>
      </c>
      <c r="H11" s="122">
        <f>Encroach!H10</f>
        <v>0</v>
      </c>
      <c r="I11" s="236"/>
    </row>
    <row r="12" spans="2:9" ht="12.75">
      <c r="B12" s="2"/>
      <c r="C12" s="2" t="s">
        <v>144</v>
      </c>
      <c r="D12" s="98">
        <f>Encroach!D10</f>
        <v>0</v>
      </c>
      <c r="E12" s="27"/>
      <c r="F12" s="104"/>
      <c r="G12" s="100" t="s">
        <v>135</v>
      </c>
      <c r="H12" s="122">
        <f>Encroach!H11</f>
        <v>0</v>
      </c>
      <c r="I12" s="236"/>
    </row>
    <row r="13" spans="2:9" ht="15">
      <c r="B13" s="2"/>
      <c r="C13" s="2" t="s">
        <v>145</v>
      </c>
      <c r="D13" s="98">
        <f>Encroach!D11</f>
        <v>0</v>
      </c>
      <c r="E13" s="30"/>
      <c r="F13" s="104"/>
      <c r="G13" s="100" t="s">
        <v>136</v>
      </c>
      <c r="H13" s="122">
        <f>Encroach!H12</f>
        <v>0</v>
      </c>
      <c r="I13" s="236"/>
    </row>
    <row r="14" spans="3:9" ht="13.5" thickBot="1">
      <c r="C14" s="52" t="s">
        <v>146</v>
      </c>
      <c r="D14" s="98">
        <f>Encroach!D12</f>
        <v>0</v>
      </c>
      <c r="E14" s="31"/>
      <c r="F14" s="104"/>
      <c r="G14" s="103" t="s">
        <v>198</v>
      </c>
      <c r="H14" s="164">
        <f>Encroach!H13</f>
        <v>0</v>
      </c>
      <c r="I14" s="236"/>
    </row>
    <row r="15" spans="3:9" ht="12.75">
      <c r="C15" s="52" t="s">
        <v>147</v>
      </c>
      <c r="D15" s="119">
        <f>Encroach!D13</f>
        <v>0</v>
      </c>
      <c r="E15" s="1"/>
      <c r="F15" s="147"/>
      <c r="G15" s="148" t="s">
        <v>139</v>
      </c>
      <c r="H15" s="165">
        <f>Encroach!H14</f>
        <v>0</v>
      </c>
      <c r="I15" s="237"/>
    </row>
    <row r="16" spans="3:9" ht="12.75">
      <c r="C16" s="52"/>
      <c r="D16" s="54"/>
      <c r="F16" s="150"/>
      <c r="G16" s="151" t="s">
        <v>140</v>
      </c>
      <c r="H16" s="166">
        <f>Encroach!H15</f>
        <v>0</v>
      </c>
      <c r="I16" s="237"/>
    </row>
    <row r="17" spans="6:9" ht="13.5" thickBot="1">
      <c r="F17" s="153"/>
      <c r="G17" s="155" t="s">
        <v>197</v>
      </c>
      <c r="H17" s="154">
        <f>Encroach!H16</f>
        <v>0</v>
      </c>
      <c r="I17" s="238"/>
    </row>
    <row r="18" spans="6:8" ht="12.75">
      <c r="F18" s="107"/>
      <c r="G18" s="120"/>
      <c r="H18" s="144"/>
    </row>
    <row r="19" spans="1:8" ht="12.75">
      <c r="A19" s="6" t="s">
        <v>0</v>
      </c>
      <c r="B19" s="7"/>
      <c r="C19" s="7"/>
      <c r="D19" s="7"/>
      <c r="E19" s="8" t="s">
        <v>1</v>
      </c>
      <c r="F19" s="128" t="s">
        <v>22</v>
      </c>
      <c r="G19" s="127" t="s">
        <v>23</v>
      </c>
      <c r="H19" s="22" t="s">
        <v>2</v>
      </c>
    </row>
    <row r="20" spans="1:8" ht="12.75">
      <c r="A20" s="56" t="s">
        <v>267</v>
      </c>
      <c r="B20" s="11"/>
      <c r="C20" s="11"/>
      <c r="D20" s="11"/>
      <c r="E20" s="33"/>
      <c r="F20" s="13"/>
      <c r="G20" s="18"/>
      <c r="H20" s="24">
        <f>+E20*G20</f>
        <v>0</v>
      </c>
    </row>
    <row r="21" spans="1:8" ht="12.75">
      <c r="A21" s="56"/>
      <c r="B21" s="11"/>
      <c r="C21" s="11"/>
      <c r="D21" s="11"/>
      <c r="E21" s="33"/>
      <c r="F21" s="13"/>
      <c r="G21" s="18"/>
      <c r="H21" s="24">
        <f>+E21*G21</f>
        <v>0</v>
      </c>
    </row>
    <row r="22" spans="1:8" ht="12.75">
      <c r="A22" s="56"/>
      <c r="B22" s="11"/>
      <c r="C22" s="11"/>
      <c r="D22" s="11"/>
      <c r="E22" s="33"/>
      <c r="F22" s="13"/>
      <c r="G22" s="18"/>
      <c r="H22" s="24">
        <f>+E22*G22</f>
        <v>0</v>
      </c>
    </row>
    <row r="23" spans="1:8" ht="12.75">
      <c r="A23" s="15"/>
      <c r="B23" s="11" t="s">
        <v>110</v>
      </c>
      <c r="C23" s="11"/>
      <c r="D23" s="11"/>
      <c r="E23" s="206"/>
      <c r="F23" s="13" t="s">
        <v>3</v>
      </c>
      <c r="G23" s="18">
        <v>210</v>
      </c>
      <c r="H23" s="24">
        <f aca="true" t="shared" si="0" ref="H23:H32">+E23*G23</f>
        <v>0</v>
      </c>
    </row>
    <row r="24" spans="1:8" ht="12.75">
      <c r="A24" s="15"/>
      <c r="B24" s="11" t="s">
        <v>111</v>
      </c>
      <c r="C24" s="11"/>
      <c r="D24" s="11"/>
      <c r="E24" s="206"/>
      <c r="F24" s="13" t="s">
        <v>3</v>
      </c>
      <c r="G24" s="18">
        <v>260</v>
      </c>
      <c r="H24" s="24">
        <f t="shared" si="0"/>
        <v>0</v>
      </c>
    </row>
    <row r="25" spans="1:8" ht="12.75">
      <c r="A25" s="15"/>
      <c r="B25" s="11" t="s">
        <v>112</v>
      </c>
      <c r="C25" s="11"/>
      <c r="D25" s="11"/>
      <c r="E25" s="206"/>
      <c r="F25" s="13" t="s">
        <v>3</v>
      </c>
      <c r="G25" s="18">
        <v>290</v>
      </c>
      <c r="H25" s="24">
        <f t="shared" si="0"/>
        <v>0</v>
      </c>
    </row>
    <row r="26" spans="1:8" ht="12.75">
      <c r="A26" s="15"/>
      <c r="B26" s="11" t="s">
        <v>113</v>
      </c>
      <c r="C26" s="11"/>
      <c r="D26" s="11"/>
      <c r="E26" s="33"/>
      <c r="F26" s="13" t="s">
        <v>3</v>
      </c>
      <c r="G26" s="18">
        <v>305</v>
      </c>
      <c r="H26" s="24">
        <f t="shared" si="0"/>
        <v>0</v>
      </c>
    </row>
    <row r="27" spans="1:8" ht="12.75">
      <c r="A27" s="15"/>
      <c r="B27" s="11" t="s">
        <v>114</v>
      </c>
      <c r="C27" s="11"/>
      <c r="D27" s="11"/>
      <c r="E27" s="33"/>
      <c r="F27" s="13" t="s">
        <v>3</v>
      </c>
      <c r="G27" s="18">
        <v>320</v>
      </c>
      <c r="H27" s="24">
        <f t="shared" si="0"/>
        <v>0</v>
      </c>
    </row>
    <row r="28" spans="1:8" ht="12.75">
      <c r="A28" s="15"/>
      <c r="B28" s="11" t="s">
        <v>115</v>
      </c>
      <c r="C28" s="11"/>
      <c r="D28" s="11"/>
      <c r="E28" s="33"/>
      <c r="F28" s="13" t="s">
        <v>3</v>
      </c>
      <c r="G28" s="18">
        <v>330</v>
      </c>
      <c r="H28" s="24">
        <f t="shared" si="0"/>
        <v>0</v>
      </c>
    </row>
    <row r="29" spans="1:8" ht="12.75">
      <c r="A29" s="15"/>
      <c r="B29" s="11" t="s">
        <v>116</v>
      </c>
      <c r="C29" s="11"/>
      <c r="D29" s="11"/>
      <c r="E29" s="33"/>
      <c r="F29" s="13" t="s">
        <v>3</v>
      </c>
      <c r="G29" s="18">
        <v>350</v>
      </c>
      <c r="H29" s="24">
        <f t="shared" si="0"/>
        <v>0</v>
      </c>
    </row>
    <row r="30" spans="1:8" ht="12.75">
      <c r="A30" s="15"/>
      <c r="B30" s="11" t="s">
        <v>117</v>
      </c>
      <c r="C30" s="11"/>
      <c r="D30" s="11"/>
      <c r="E30" s="33"/>
      <c r="F30" s="13" t="s">
        <v>3</v>
      </c>
      <c r="G30" s="18">
        <v>365</v>
      </c>
      <c r="H30" s="24">
        <f t="shared" si="0"/>
        <v>0</v>
      </c>
    </row>
    <row r="31" spans="1:8" ht="12.75">
      <c r="A31" s="15"/>
      <c r="B31" s="11" t="s">
        <v>118</v>
      </c>
      <c r="C31" s="11"/>
      <c r="D31" s="11"/>
      <c r="E31" s="33"/>
      <c r="F31" s="13" t="s">
        <v>3</v>
      </c>
      <c r="G31" s="18">
        <v>470</v>
      </c>
      <c r="H31" s="24">
        <f t="shared" si="0"/>
        <v>0</v>
      </c>
    </row>
    <row r="32" spans="1:8" ht="12.75">
      <c r="A32" s="15"/>
      <c r="B32" s="11" t="s">
        <v>119</v>
      </c>
      <c r="C32" s="11"/>
      <c r="D32" s="11"/>
      <c r="E32" s="33"/>
      <c r="F32" s="13" t="s">
        <v>3</v>
      </c>
      <c r="G32" s="18">
        <v>480</v>
      </c>
      <c r="H32" s="24">
        <f t="shared" si="0"/>
        <v>0</v>
      </c>
    </row>
    <row r="33" spans="1:8" ht="12.75">
      <c r="A33" s="15"/>
      <c r="B33" s="11" t="s">
        <v>108</v>
      </c>
      <c r="C33" s="11"/>
      <c r="D33" s="11"/>
      <c r="E33" s="33"/>
      <c r="F33" s="13" t="s">
        <v>3</v>
      </c>
      <c r="G33" s="18">
        <v>140</v>
      </c>
      <c r="H33" s="24">
        <f>+E33*G33</f>
        <v>0</v>
      </c>
    </row>
    <row r="34" spans="1:8" ht="12.75">
      <c r="A34" s="15"/>
      <c r="B34" s="11" t="s">
        <v>109</v>
      </c>
      <c r="C34" s="11"/>
      <c r="D34" s="11"/>
      <c r="E34" s="33"/>
      <c r="F34" s="13" t="s">
        <v>3</v>
      </c>
      <c r="G34" s="18">
        <v>150</v>
      </c>
      <c r="H34" s="24">
        <f>+E34*G34</f>
        <v>0</v>
      </c>
    </row>
    <row r="35" spans="1:8" ht="12.75">
      <c r="A35" s="6"/>
      <c r="B35" s="7"/>
      <c r="C35" s="7"/>
      <c r="D35" s="7"/>
      <c r="E35" s="33"/>
      <c r="F35" s="32"/>
      <c r="G35" s="47"/>
      <c r="H35" s="24">
        <f aca="true" t="shared" si="1" ref="H35:H59">+E35*G35</f>
        <v>0</v>
      </c>
    </row>
    <row r="36" spans="1:8" ht="12.75">
      <c r="A36" s="6"/>
      <c r="B36" s="7"/>
      <c r="C36" s="7"/>
      <c r="D36" s="7"/>
      <c r="E36" s="33"/>
      <c r="F36" s="32"/>
      <c r="G36" s="47"/>
      <c r="H36" s="24">
        <f t="shared" si="1"/>
        <v>0</v>
      </c>
    </row>
    <row r="37" spans="1:8" ht="12.75">
      <c r="A37" s="56" t="s">
        <v>36</v>
      </c>
      <c r="B37" s="19"/>
      <c r="C37" s="7"/>
      <c r="D37" s="7"/>
      <c r="E37" s="33"/>
      <c r="F37" s="13"/>
      <c r="G37" s="18"/>
      <c r="H37" s="24">
        <f t="shared" si="1"/>
        <v>0</v>
      </c>
    </row>
    <row r="38" spans="1:8" ht="12.75">
      <c r="A38" s="56"/>
      <c r="B38" s="19" t="s">
        <v>230</v>
      </c>
      <c r="C38" s="7"/>
      <c r="D38" s="7"/>
      <c r="E38" s="33"/>
      <c r="F38" s="13" t="s">
        <v>3</v>
      </c>
      <c r="G38" s="18">
        <v>45</v>
      </c>
      <c r="H38" s="24">
        <f t="shared" si="1"/>
        <v>0</v>
      </c>
    </row>
    <row r="39" spans="1:8" ht="12.75">
      <c r="A39" s="56"/>
      <c r="B39" s="19"/>
      <c r="C39" s="7"/>
      <c r="D39" s="7"/>
      <c r="E39" s="33"/>
      <c r="F39" s="13"/>
      <c r="G39" s="18"/>
      <c r="H39" s="24">
        <f t="shared" si="1"/>
        <v>0</v>
      </c>
    </row>
    <row r="40" spans="1:8" ht="12.75">
      <c r="A40" s="56"/>
      <c r="B40" s="19"/>
      <c r="C40" s="7"/>
      <c r="D40" s="7"/>
      <c r="E40" s="33"/>
      <c r="F40" s="13"/>
      <c r="G40" s="18"/>
      <c r="H40" s="24">
        <f t="shared" si="1"/>
        <v>0</v>
      </c>
    </row>
    <row r="41" spans="1:8" ht="12.75">
      <c r="A41" s="56" t="s">
        <v>27</v>
      </c>
      <c r="B41" s="11"/>
      <c r="C41" s="11"/>
      <c r="D41" s="11"/>
      <c r="E41" s="33"/>
      <c r="F41" s="13" t="s">
        <v>5</v>
      </c>
      <c r="G41" s="17">
        <v>3500</v>
      </c>
      <c r="H41" s="24">
        <f t="shared" si="1"/>
        <v>0</v>
      </c>
    </row>
    <row r="42" spans="1:8" ht="12.75">
      <c r="A42" s="6"/>
      <c r="B42" s="19"/>
      <c r="C42" s="7"/>
      <c r="D42" s="7"/>
      <c r="E42" s="33"/>
      <c r="F42" s="13"/>
      <c r="G42" s="18"/>
      <c r="H42" s="24">
        <f t="shared" si="1"/>
        <v>0</v>
      </c>
    </row>
    <row r="43" spans="1:8" ht="12.75">
      <c r="A43" s="6"/>
      <c r="B43" s="19"/>
      <c r="C43" s="7"/>
      <c r="D43" s="7"/>
      <c r="E43" s="33"/>
      <c r="F43" s="13"/>
      <c r="G43" s="18"/>
      <c r="H43" s="24">
        <f t="shared" si="1"/>
        <v>0</v>
      </c>
    </row>
    <row r="44" spans="1:8" ht="12.75">
      <c r="A44" s="6"/>
      <c r="B44" s="19"/>
      <c r="C44" s="7"/>
      <c r="D44" s="7"/>
      <c r="E44" s="33"/>
      <c r="F44" s="13"/>
      <c r="G44" s="18"/>
      <c r="H44" s="24">
        <f t="shared" si="1"/>
        <v>0</v>
      </c>
    </row>
    <row r="45" spans="1:8" ht="12.75">
      <c r="A45" s="6"/>
      <c r="B45" s="19"/>
      <c r="C45" s="7"/>
      <c r="D45" s="243" t="s">
        <v>270</v>
      </c>
      <c r="E45" s="243"/>
      <c r="F45" s="243"/>
      <c r="G45" s="244"/>
      <c r="H45" s="24">
        <f>SUM(H23:H44)*0.1</f>
        <v>0</v>
      </c>
    </row>
    <row r="46" spans="1:8" ht="15.75">
      <c r="A46" s="6"/>
      <c r="B46" s="7"/>
      <c r="C46" s="7"/>
      <c r="D46" s="7"/>
      <c r="E46" s="33"/>
      <c r="F46" s="32"/>
      <c r="G46" s="96" t="s">
        <v>59</v>
      </c>
      <c r="H46" s="95">
        <f>SUM(H23:H45)</f>
        <v>0</v>
      </c>
    </row>
    <row r="47" spans="1:8" ht="12.75">
      <c r="A47" s="56" t="s">
        <v>16</v>
      </c>
      <c r="B47" s="11"/>
      <c r="C47" s="11"/>
      <c r="D47" s="11"/>
      <c r="E47" s="33"/>
      <c r="F47" s="13"/>
      <c r="G47" s="18"/>
      <c r="H47" s="24">
        <f t="shared" si="1"/>
        <v>0</v>
      </c>
    </row>
    <row r="48" spans="1:8" ht="12.75">
      <c r="A48" s="15"/>
      <c r="B48" s="11" t="s">
        <v>194</v>
      </c>
      <c r="C48" s="11"/>
      <c r="D48" s="11"/>
      <c r="E48" s="33"/>
      <c r="F48" s="13" t="s">
        <v>3</v>
      </c>
      <c r="G48" s="18">
        <v>409.5</v>
      </c>
      <c r="H48" s="24">
        <f t="shared" si="1"/>
        <v>0</v>
      </c>
    </row>
    <row r="49" spans="1:8" ht="12.75">
      <c r="A49" s="15"/>
      <c r="B49" s="11"/>
      <c r="C49" s="11"/>
      <c r="D49" s="11"/>
      <c r="E49" s="33"/>
      <c r="F49" s="13"/>
      <c r="G49" s="18"/>
      <c r="H49" s="24">
        <f t="shared" si="1"/>
        <v>0</v>
      </c>
    </row>
    <row r="50" spans="1:8" ht="12.75">
      <c r="A50" s="15"/>
      <c r="B50" s="11" t="s">
        <v>231</v>
      </c>
      <c r="C50" s="11"/>
      <c r="D50" s="11"/>
      <c r="E50" s="33"/>
      <c r="F50" s="13" t="s">
        <v>120</v>
      </c>
      <c r="G50" s="18">
        <v>3900</v>
      </c>
      <c r="H50" s="24">
        <f t="shared" si="1"/>
        <v>0</v>
      </c>
    </row>
    <row r="51" spans="1:8" ht="12.75">
      <c r="A51" s="15"/>
      <c r="B51" s="11" t="s">
        <v>232</v>
      </c>
      <c r="C51" s="11"/>
      <c r="D51" s="11"/>
      <c r="E51" s="33"/>
      <c r="F51" s="13" t="s">
        <v>120</v>
      </c>
      <c r="G51" s="18">
        <v>4200</v>
      </c>
      <c r="H51" s="24">
        <f t="shared" si="1"/>
        <v>0</v>
      </c>
    </row>
    <row r="52" spans="1:8" ht="12.75">
      <c r="A52" s="15"/>
      <c r="B52" s="11" t="s">
        <v>233</v>
      </c>
      <c r="C52" s="11"/>
      <c r="D52" s="11"/>
      <c r="E52" s="33"/>
      <c r="F52" s="13" t="s">
        <v>120</v>
      </c>
      <c r="G52" s="18">
        <v>4700</v>
      </c>
      <c r="H52" s="24">
        <f t="shared" si="1"/>
        <v>0</v>
      </c>
    </row>
    <row r="53" spans="1:8" ht="12.75">
      <c r="A53" s="15"/>
      <c r="B53" s="11" t="s">
        <v>234</v>
      </c>
      <c r="C53" s="11"/>
      <c r="D53" s="11"/>
      <c r="E53" s="33"/>
      <c r="F53" s="13" t="s">
        <v>120</v>
      </c>
      <c r="G53" s="18">
        <v>4900</v>
      </c>
      <c r="H53" s="24">
        <f t="shared" si="1"/>
        <v>0</v>
      </c>
    </row>
    <row r="54" spans="1:8" ht="12.75">
      <c r="A54" s="15"/>
      <c r="B54" s="11" t="s">
        <v>235</v>
      </c>
      <c r="C54" s="11"/>
      <c r="D54" s="11"/>
      <c r="E54" s="33"/>
      <c r="F54" s="13" t="s">
        <v>33</v>
      </c>
      <c r="G54" s="18">
        <v>585</v>
      </c>
      <c r="H54" s="24">
        <f t="shared" si="1"/>
        <v>0</v>
      </c>
    </row>
    <row r="55" spans="1:8" ht="12.75">
      <c r="A55" s="6"/>
      <c r="B55" s="19" t="s">
        <v>236</v>
      </c>
      <c r="C55" s="7"/>
      <c r="D55" s="7"/>
      <c r="E55" s="206"/>
      <c r="F55" s="13" t="s">
        <v>33</v>
      </c>
      <c r="G55" s="18">
        <v>1200</v>
      </c>
      <c r="H55" s="24">
        <f t="shared" si="1"/>
        <v>0</v>
      </c>
    </row>
    <row r="56" spans="1:8" ht="12.75">
      <c r="A56" s="6"/>
      <c r="B56" s="19"/>
      <c r="C56" s="7"/>
      <c r="D56" s="7"/>
      <c r="E56" s="33"/>
      <c r="F56" s="13"/>
      <c r="G56" s="18"/>
      <c r="H56" s="24"/>
    </row>
    <row r="57" spans="1:8" ht="12.75">
      <c r="A57" s="6"/>
      <c r="B57" s="19"/>
      <c r="C57" s="7"/>
      <c r="D57" s="7"/>
      <c r="E57" s="33"/>
      <c r="F57" s="13"/>
      <c r="G57" s="18"/>
      <c r="H57" s="24"/>
    </row>
    <row r="58" spans="1:8" ht="12.75">
      <c r="A58" s="6"/>
      <c r="B58" s="19"/>
      <c r="C58" s="7"/>
      <c r="D58" s="7"/>
      <c r="E58" s="33"/>
      <c r="F58" s="13"/>
      <c r="G58" s="18"/>
      <c r="H58" s="24"/>
    </row>
    <row r="59" spans="1:8" ht="12.75">
      <c r="A59" s="6"/>
      <c r="B59" s="19"/>
      <c r="C59" s="7"/>
      <c r="D59" s="7"/>
      <c r="E59" s="33"/>
      <c r="F59" s="13"/>
      <c r="G59" s="18"/>
      <c r="H59" s="24">
        <f t="shared" si="1"/>
        <v>0</v>
      </c>
    </row>
    <row r="60" spans="1:8" ht="12.75">
      <c r="A60" s="56" t="s">
        <v>25</v>
      </c>
      <c r="B60" s="11"/>
      <c r="C60" s="11"/>
      <c r="D60" s="11"/>
      <c r="E60" s="33"/>
      <c r="F60" s="13"/>
      <c r="G60" s="17"/>
      <c r="H60" s="24">
        <f>+E60*G60</f>
        <v>0</v>
      </c>
    </row>
    <row r="61" spans="1:8" ht="12.75">
      <c r="A61" s="15"/>
      <c r="B61" s="11" t="s">
        <v>129</v>
      </c>
      <c r="C61" s="11"/>
      <c r="D61" s="11"/>
      <c r="E61" s="33"/>
      <c r="F61" s="13" t="s">
        <v>3</v>
      </c>
      <c r="G61" s="17">
        <v>400</v>
      </c>
      <c r="H61" s="24">
        <f aca="true" t="shared" si="2" ref="H61:H69">+E61*G61</f>
        <v>0</v>
      </c>
    </row>
    <row r="62" spans="1:8" ht="12.75">
      <c r="A62" s="15"/>
      <c r="B62" s="11" t="s">
        <v>123</v>
      </c>
      <c r="C62" s="11"/>
      <c r="D62" s="11"/>
      <c r="E62" s="33"/>
      <c r="F62" s="13" t="s">
        <v>3</v>
      </c>
      <c r="G62" s="17">
        <v>470</v>
      </c>
      <c r="H62" s="24">
        <f t="shared" si="2"/>
        <v>0</v>
      </c>
    </row>
    <row r="63" spans="1:8" ht="12.75">
      <c r="A63" s="15"/>
      <c r="B63" s="11" t="s">
        <v>122</v>
      </c>
      <c r="C63" s="11"/>
      <c r="D63" s="11"/>
      <c r="E63" s="33"/>
      <c r="F63" s="13" t="s">
        <v>3</v>
      </c>
      <c r="G63" s="17">
        <v>560</v>
      </c>
      <c r="H63" s="24">
        <f t="shared" si="2"/>
        <v>0</v>
      </c>
    </row>
    <row r="64" spans="1:8" ht="12.75">
      <c r="A64" s="15"/>
      <c r="B64" s="11" t="s">
        <v>124</v>
      </c>
      <c r="C64" s="11"/>
      <c r="D64" s="11"/>
      <c r="E64" s="33"/>
      <c r="F64" s="13" t="s">
        <v>3</v>
      </c>
      <c r="G64" s="17">
        <v>575</v>
      </c>
      <c r="H64" s="24">
        <f t="shared" si="2"/>
        <v>0</v>
      </c>
    </row>
    <row r="65" spans="1:8" ht="12.75">
      <c r="A65" s="15"/>
      <c r="B65" s="11" t="s">
        <v>125</v>
      </c>
      <c r="C65" s="11"/>
      <c r="D65" s="11"/>
      <c r="E65" s="33"/>
      <c r="F65" s="13" t="s">
        <v>3</v>
      </c>
      <c r="G65" s="17">
        <v>585</v>
      </c>
      <c r="H65" s="24">
        <f t="shared" si="2"/>
        <v>0</v>
      </c>
    </row>
    <row r="66" spans="1:8" ht="12.75">
      <c r="A66" s="15"/>
      <c r="B66" s="11" t="s">
        <v>126</v>
      </c>
      <c r="C66" s="11"/>
      <c r="D66" s="11"/>
      <c r="E66" s="33"/>
      <c r="F66" s="13" t="s">
        <v>3</v>
      </c>
      <c r="G66" s="17">
        <v>600</v>
      </c>
      <c r="H66" s="24">
        <f t="shared" si="2"/>
        <v>0</v>
      </c>
    </row>
    <row r="67" spans="1:8" ht="12.75">
      <c r="A67" s="15"/>
      <c r="B67" s="11" t="s">
        <v>127</v>
      </c>
      <c r="C67" s="11"/>
      <c r="D67" s="11"/>
      <c r="E67" s="33"/>
      <c r="F67" s="13" t="s">
        <v>3</v>
      </c>
      <c r="G67" s="17">
        <v>610</v>
      </c>
      <c r="H67" s="24">
        <f t="shared" si="2"/>
        <v>0</v>
      </c>
    </row>
    <row r="68" spans="1:8" ht="12.75">
      <c r="A68" s="15"/>
      <c r="B68" s="11" t="s">
        <v>128</v>
      </c>
      <c r="C68" s="11"/>
      <c r="D68" s="11"/>
      <c r="E68" s="33"/>
      <c r="F68" s="13" t="s">
        <v>3</v>
      </c>
      <c r="G68" s="17">
        <v>650</v>
      </c>
      <c r="H68" s="24">
        <f t="shared" si="2"/>
        <v>0</v>
      </c>
    </row>
    <row r="69" spans="1:8" ht="12.75">
      <c r="A69" s="15"/>
      <c r="B69" s="11" t="s">
        <v>121</v>
      </c>
      <c r="C69" s="11"/>
      <c r="D69" s="11"/>
      <c r="E69" s="33"/>
      <c r="F69" s="13" t="s">
        <v>33</v>
      </c>
      <c r="G69" s="17">
        <v>700</v>
      </c>
      <c r="H69" s="24">
        <f t="shared" si="2"/>
        <v>0</v>
      </c>
    </row>
    <row r="70" spans="1:8" ht="12.75">
      <c r="A70" s="15"/>
      <c r="B70" s="11" t="s">
        <v>195</v>
      </c>
      <c r="C70" s="11"/>
      <c r="D70" s="11"/>
      <c r="E70" s="33"/>
      <c r="F70" s="13" t="s">
        <v>33</v>
      </c>
      <c r="G70" s="17"/>
      <c r="H70" s="24">
        <f>+E70*G70</f>
        <v>0</v>
      </c>
    </row>
    <row r="71" spans="1:8" ht="12.75">
      <c r="A71" s="15"/>
      <c r="B71" s="11"/>
      <c r="C71" s="11"/>
      <c r="D71" s="11"/>
      <c r="E71" s="33"/>
      <c r="F71" s="13"/>
      <c r="G71" s="17"/>
      <c r="H71" s="24"/>
    </row>
    <row r="72" spans="1:8" ht="12.75">
      <c r="A72" s="15"/>
      <c r="B72" s="11"/>
      <c r="C72" s="11"/>
      <c r="D72" s="11"/>
      <c r="E72" s="33"/>
      <c r="F72" s="13"/>
      <c r="G72" s="17"/>
      <c r="H72" s="24"/>
    </row>
    <row r="73" spans="1:8" ht="12.75">
      <c r="A73" s="6"/>
      <c r="B73" s="7"/>
      <c r="C73" s="7"/>
      <c r="D73" s="7"/>
      <c r="E73" s="33"/>
      <c r="F73" s="32"/>
      <c r="G73" s="47"/>
      <c r="H73" s="24">
        <f>+E73*G73</f>
        <v>0</v>
      </c>
    </row>
    <row r="74" spans="1:8" ht="12.75">
      <c r="A74" s="6"/>
      <c r="B74" s="7"/>
      <c r="C74" s="7"/>
      <c r="D74" s="7"/>
      <c r="E74" s="33"/>
      <c r="F74" s="32"/>
      <c r="G74" s="47"/>
      <c r="H74" s="24">
        <f>+E74*G74</f>
        <v>0</v>
      </c>
    </row>
    <row r="75" spans="1:8" ht="12.75">
      <c r="A75" s="56" t="s">
        <v>26</v>
      </c>
      <c r="B75" s="11"/>
      <c r="C75" s="11"/>
      <c r="D75" s="11"/>
      <c r="E75" s="33"/>
      <c r="F75" s="13" t="s">
        <v>33</v>
      </c>
      <c r="G75" s="17">
        <v>1700</v>
      </c>
      <c r="H75" s="24">
        <f>+E75*G75</f>
        <v>0</v>
      </c>
    </row>
    <row r="76" spans="1:8" ht="12.75">
      <c r="A76" s="56"/>
      <c r="B76" s="11"/>
      <c r="C76" s="11"/>
      <c r="D76" s="11"/>
      <c r="E76" s="33"/>
      <c r="F76" s="13"/>
      <c r="G76" s="17"/>
      <c r="H76" s="24"/>
    </row>
    <row r="77" spans="1:8" ht="12.75">
      <c r="A77" s="56"/>
      <c r="B77" s="11"/>
      <c r="C77" s="11"/>
      <c r="D77" s="11"/>
      <c r="E77" s="33"/>
      <c r="F77" s="13"/>
      <c r="G77" s="17"/>
      <c r="H77" s="24"/>
    </row>
    <row r="78" spans="1:8" ht="12.75">
      <c r="A78" s="56"/>
      <c r="B78" s="11"/>
      <c r="C78" s="11"/>
      <c r="D78" s="11"/>
      <c r="E78" s="33"/>
      <c r="F78" s="13"/>
      <c r="G78" s="17"/>
      <c r="H78" s="24"/>
    </row>
    <row r="79" spans="1:8" ht="12.75">
      <c r="A79" s="56"/>
      <c r="B79" s="11"/>
      <c r="C79" s="11"/>
      <c r="D79" s="11"/>
      <c r="E79" s="33"/>
      <c r="F79" s="13"/>
      <c r="G79" s="17"/>
      <c r="H79" s="24"/>
    </row>
    <row r="80" spans="1:8" ht="12.75">
      <c r="A80" s="56" t="s">
        <v>169</v>
      </c>
      <c r="B80" s="11"/>
      <c r="C80" s="11"/>
      <c r="D80" s="11"/>
      <c r="E80" s="33"/>
      <c r="F80" s="13"/>
      <c r="G80" s="17"/>
      <c r="H80" s="24"/>
    </row>
    <row r="81" spans="1:8" ht="12.75">
      <c r="A81" s="56"/>
      <c r="B81" s="11"/>
      <c r="C81" s="11"/>
      <c r="D81" s="245" t="s">
        <v>270</v>
      </c>
      <c r="E81" s="245"/>
      <c r="F81" s="245"/>
      <c r="G81" s="246"/>
      <c r="H81" s="24">
        <f>SUM(H48:H80)*0.1</f>
        <v>0</v>
      </c>
    </row>
    <row r="82" spans="1:8" ht="15.75">
      <c r="A82" s="56"/>
      <c r="B82" s="11"/>
      <c r="C82" s="11"/>
      <c r="D82" s="11"/>
      <c r="E82" s="33"/>
      <c r="F82" s="13"/>
      <c r="G82" s="68" t="s">
        <v>59</v>
      </c>
      <c r="H82" s="24">
        <f>SUM(H48:H81)</f>
        <v>0</v>
      </c>
    </row>
    <row r="83" spans="1:8" ht="12.75">
      <c r="A83" s="56"/>
      <c r="B83" s="11"/>
      <c r="C83" s="11"/>
      <c r="D83" s="11"/>
      <c r="E83" s="33"/>
      <c r="F83" s="13"/>
      <c r="G83" s="17"/>
      <c r="H83" s="24"/>
    </row>
    <row r="84" spans="1:8" ht="12.75">
      <c r="A84" s="72" t="s">
        <v>271</v>
      </c>
      <c r="B84" s="11"/>
      <c r="C84" s="11"/>
      <c r="D84" s="11"/>
      <c r="E84" s="33"/>
      <c r="F84" s="32" t="s">
        <v>33</v>
      </c>
      <c r="G84" s="66">
        <f>((H46+H82)*0.025)+0.1*((H46+H82)*0.025)</f>
        <v>0</v>
      </c>
      <c r="H84" s="66">
        <f>G84</f>
        <v>0</v>
      </c>
    </row>
    <row r="85" spans="1:8" ht="15.75">
      <c r="A85" s="6"/>
      <c r="B85" s="7"/>
      <c r="C85" s="7"/>
      <c r="D85" s="7"/>
      <c r="E85" s="8"/>
      <c r="F85" s="32"/>
      <c r="G85" s="68"/>
      <c r="H85" s="69"/>
    </row>
    <row r="86" spans="1:8" ht="15.75">
      <c r="A86" s="6"/>
      <c r="B86" s="7"/>
      <c r="C86" s="7"/>
      <c r="D86" s="7"/>
      <c r="E86" s="8"/>
      <c r="F86" s="32"/>
      <c r="G86" s="67" t="s">
        <v>276</v>
      </c>
      <c r="H86" s="69">
        <f>SUM(H46,H82,H84)</f>
        <v>0</v>
      </c>
    </row>
    <row r="87" ht="12.75">
      <c r="B87" s="89"/>
    </row>
  </sheetData>
  <mergeCells count="3">
    <mergeCell ref="I10:I17"/>
    <mergeCell ref="D45:G45"/>
    <mergeCell ref="D81:G81"/>
  </mergeCells>
  <printOptions/>
  <pageMargins left="0.75" right="0.75" top="1" bottom="1" header="0.5" footer="0.5"/>
  <pageSetup horizontalDpi="600" verticalDpi="600" orientation="portrait" r:id="rId3"/>
  <headerFooter alignWithMargins="0">
    <oddHeader>&amp;RPage &amp;P of &amp;N</oddHeader>
    <oddFooter>&amp;L&amp;Z&amp;F&amp;R&amp;8Last Revised 08/18/06
</oddFooter>
  </headerFooter>
  <rowBreaks count="2" manualBreakCount="2">
    <brk id="46" max="255" man="1"/>
    <brk id="94" max="255" man="1"/>
  </rowBreaks>
  <legacyDrawing r:id="rId2"/>
  <oleObjects>
    <oleObject progId="Word.Document.8" shapeId="35718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L46"/>
  <sheetViews>
    <sheetView showZeros="0" zoomScale="90" zoomScaleNormal="90" workbookViewId="0" topLeftCell="A4">
      <selection activeCell="D9" sqref="D9"/>
    </sheetView>
  </sheetViews>
  <sheetFormatPr defaultColWidth="9.140625" defaultRowHeight="12.75"/>
  <cols>
    <col min="1" max="1" width="2.28125" style="0" customWidth="1"/>
    <col min="2" max="3" width="7.421875" style="0" customWidth="1"/>
    <col min="4" max="4" width="14.28125" style="0" customWidth="1"/>
    <col min="5" max="5" width="12.57421875" style="0" customWidth="1"/>
    <col min="6" max="6" width="5.7109375" style="0" customWidth="1"/>
    <col min="7" max="7" width="11.57421875" style="0" customWidth="1"/>
    <col min="8" max="8" width="21.57421875" style="0" customWidth="1"/>
    <col min="9" max="9" width="3.28125" style="0" customWidth="1"/>
  </cols>
  <sheetData>
    <row r="1" spans="1:8" ht="18">
      <c r="A1" s="26"/>
      <c r="B1" s="27"/>
      <c r="C1" s="27"/>
      <c r="D1" s="27"/>
      <c r="E1" s="27"/>
      <c r="F1" s="27"/>
      <c r="G1" s="27"/>
      <c r="H1" s="27"/>
    </row>
    <row r="2" spans="1:8" ht="18">
      <c r="A2" s="26"/>
      <c r="B2" s="27"/>
      <c r="C2" s="27"/>
      <c r="D2" s="27"/>
      <c r="E2" s="27"/>
      <c r="F2" s="27"/>
      <c r="G2" s="27"/>
      <c r="H2" s="27"/>
    </row>
    <row r="3" spans="1:8" ht="18">
      <c r="A3" s="26"/>
      <c r="B3" s="27"/>
      <c r="C3" s="27"/>
      <c r="D3" s="27"/>
      <c r="E3" s="27"/>
      <c r="F3" s="27"/>
      <c r="G3" s="27"/>
      <c r="H3" s="27"/>
    </row>
    <row r="4" spans="1:8" ht="15.75">
      <c r="A4" s="35" t="s">
        <v>42</v>
      </c>
      <c r="B4" s="27"/>
      <c r="C4" s="27"/>
      <c r="D4" s="27"/>
      <c r="E4" s="27"/>
      <c r="F4" s="27"/>
      <c r="G4" s="27"/>
      <c r="H4" s="27"/>
    </row>
    <row r="5" spans="1:8" ht="11.25" customHeight="1">
      <c r="A5" s="90"/>
      <c r="B5" s="28"/>
      <c r="C5" s="28"/>
      <c r="D5" s="28"/>
      <c r="E5" s="28"/>
      <c r="F5" s="28"/>
      <c r="G5" s="28"/>
      <c r="H5" s="28"/>
    </row>
    <row r="6" spans="1:8" ht="15.75">
      <c r="A6" s="35" t="s">
        <v>49</v>
      </c>
      <c r="B6" s="27"/>
      <c r="C6" s="27"/>
      <c r="D6" s="27"/>
      <c r="E6" s="27"/>
      <c r="F6" s="27"/>
      <c r="G6" s="27"/>
      <c r="H6" s="27"/>
    </row>
    <row r="7" spans="1:8" ht="18.75">
      <c r="A7" s="88" t="s">
        <v>43</v>
      </c>
      <c r="B7" s="27"/>
      <c r="C7" s="27"/>
      <c r="D7" s="27"/>
      <c r="E7" s="27"/>
      <c r="F7" s="27"/>
      <c r="G7" s="27"/>
      <c r="H7" s="27"/>
    </row>
    <row r="8" spans="1:8" ht="15.75">
      <c r="A8" s="29"/>
      <c r="B8" s="27"/>
      <c r="C8" s="27"/>
      <c r="D8" s="27"/>
      <c r="E8" s="27"/>
      <c r="F8" s="97"/>
      <c r="G8" s="97"/>
      <c r="H8" s="27"/>
    </row>
    <row r="9" spans="1:9" ht="15.75" customHeight="1">
      <c r="A9" s="29"/>
      <c r="B9" s="27"/>
      <c r="C9" s="2" t="s">
        <v>133</v>
      </c>
      <c r="D9" s="98"/>
      <c r="E9" s="27"/>
      <c r="F9" s="105"/>
      <c r="G9" s="101" t="s">
        <v>142</v>
      </c>
      <c r="H9" s="122"/>
      <c r="I9" s="235" t="s">
        <v>141</v>
      </c>
    </row>
    <row r="10" spans="2:9" ht="15.75" customHeight="1">
      <c r="B10" s="2"/>
      <c r="C10" s="2" t="s">
        <v>63</v>
      </c>
      <c r="D10" s="91"/>
      <c r="E10" s="30"/>
      <c r="F10" s="104"/>
      <c r="G10" s="101" t="s">
        <v>134</v>
      </c>
      <c r="H10" s="121"/>
      <c r="I10" s="236"/>
    </row>
    <row r="11" spans="2:9" ht="15.75" customHeight="1">
      <c r="B11" s="2"/>
      <c r="C11" s="2" t="s">
        <v>131</v>
      </c>
      <c r="D11" s="5"/>
      <c r="E11" s="30"/>
      <c r="F11" s="104"/>
      <c r="G11" s="100" t="s">
        <v>135</v>
      </c>
      <c r="H11" s="121"/>
      <c r="I11" s="236"/>
    </row>
    <row r="12" spans="2:9" ht="15.75" customHeight="1">
      <c r="B12" s="2"/>
      <c r="C12" s="2" t="s">
        <v>21</v>
      </c>
      <c r="D12" s="74"/>
      <c r="E12" s="31"/>
      <c r="F12" s="104"/>
      <c r="G12" s="100" t="s">
        <v>136</v>
      </c>
      <c r="H12" s="102"/>
      <c r="I12" s="236"/>
    </row>
    <row r="13" spans="3:9" ht="15.75" customHeight="1" thickBot="1">
      <c r="C13" s="52" t="s">
        <v>132</v>
      </c>
      <c r="D13" s="74"/>
      <c r="E13" s="1"/>
      <c r="F13" s="104"/>
      <c r="G13" s="103" t="s">
        <v>198</v>
      </c>
      <c r="H13" s="146"/>
      <c r="I13" s="236"/>
    </row>
    <row r="14" spans="3:9" ht="15.75" customHeight="1">
      <c r="C14" s="52"/>
      <c r="D14" s="54"/>
      <c r="E14" s="1"/>
      <c r="F14" s="147"/>
      <c r="G14" s="148" t="s">
        <v>139</v>
      </c>
      <c r="H14" s="149"/>
      <c r="I14" s="237"/>
    </row>
    <row r="15" spans="3:9" ht="13.5" customHeight="1">
      <c r="C15" s="52"/>
      <c r="D15" s="54"/>
      <c r="E15" s="1"/>
      <c r="F15" s="150"/>
      <c r="G15" s="151" t="s">
        <v>140</v>
      </c>
      <c r="H15" s="152"/>
      <c r="I15" s="237"/>
    </row>
    <row r="16" spans="6:9" ht="13.5" thickBot="1">
      <c r="F16" s="153"/>
      <c r="G16" s="155" t="s">
        <v>197</v>
      </c>
      <c r="H16" s="154"/>
      <c r="I16" s="238"/>
    </row>
    <row r="17" spans="6:9" ht="12.75">
      <c r="F17" s="99"/>
      <c r="G17" s="106"/>
      <c r="H17" s="107"/>
      <c r="I17" s="54"/>
    </row>
    <row r="18" spans="3:8" ht="18">
      <c r="C18" s="57" t="s">
        <v>45</v>
      </c>
      <c r="D18" s="36" t="s">
        <v>44</v>
      </c>
      <c r="G18" t="s">
        <v>34</v>
      </c>
      <c r="H18" s="51">
        <f>Street!H142</f>
        <v>0</v>
      </c>
    </row>
    <row r="19" spans="1:8" ht="6.75" customHeight="1">
      <c r="A19" s="55"/>
      <c r="B19" s="58"/>
      <c r="C19" s="55"/>
      <c r="D19" s="55"/>
      <c r="E19" s="55"/>
      <c r="F19" s="55"/>
      <c r="G19" s="55"/>
      <c r="H19" s="59"/>
    </row>
    <row r="20" spans="3:8" ht="18">
      <c r="C20" s="57" t="s">
        <v>46</v>
      </c>
      <c r="D20" s="36" t="s">
        <v>11</v>
      </c>
      <c r="G20" t="s">
        <v>34</v>
      </c>
      <c r="H20" s="51">
        <f>Water!H88</f>
        <v>0</v>
      </c>
    </row>
    <row r="21" spans="3:8" ht="6.75" customHeight="1">
      <c r="C21" s="57"/>
      <c r="D21" s="36"/>
      <c r="H21" s="50"/>
    </row>
    <row r="22" spans="3:8" ht="18">
      <c r="C22" s="57" t="s">
        <v>47</v>
      </c>
      <c r="D22" s="36" t="s">
        <v>275</v>
      </c>
      <c r="G22" t="s">
        <v>34</v>
      </c>
      <c r="H22" s="51">
        <f>'Recycled Water'!H88</f>
        <v>0</v>
      </c>
    </row>
    <row r="23" spans="1:8" ht="6.75" customHeight="1">
      <c r="A23" s="55"/>
      <c r="B23" s="55"/>
      <c r="C23" s="55"/>
      <c r="D23" s="55"/>
      <c r="E23" s="55"/>
      <c r="F23" s="55"/>
      <c r="G23" s="55"/>
      <c r="H23" s="55"/>
    </row>
    <row r="24" spans="3:8" ht="18">
      <c r="C24" s="57" t="s">
        <v>48</v>
      </c>
      <c r="D24" s="36" t="s">
        <v>10</v>
      </c>
      <c r="G24" t="s">
        <v>34</v>
      </c>
      <c r="H24" s="51">
        <f>Sewer!H88</f>
        <v>0</v>
      </c>
    </row>
    <row r="25" spans="1:12" ht="6.75" customHeight="1">
      <c r="A25" s="55"/>
      <c r="B25" s="55"/>
      <c r="D25" s="55"/>
      <c r="E25" s="55"/>
      <c r="F25" s="55"/>
      <c r="G25" s="55"/>
      <c r="H25" s="60"/>
      <c r="I25" s="55"/>
      <c r="J25" s="55"/>
      <c r="K25" s="55"/>
      <c r="L25" s="55"/>
    </row>
    <row r="26" spans="3:8" ht="18">
      <c r="C26" s="57" t="s">
        <v>274</v>
      </c>
      <c r="D26" s="36" t="s">
        <v>15</v>
      </c>
      <c r="G26" t="s">
        <v>34</v>
      </c>
      <c r="H26" s="51">
        <f>'Stm Dn'!H86</f>
        <v>0</v>
      </c>
    </row>
    <row r="27" spans="1:8" ht="7.5" customHeight="1">
      <c r="A27" s="55"/>
      <c r="B27" s="55"/>
      <c r="C27" s="58"/>
      <c r="D27" s="3"/>
      <c r="E27" s="55"/>
      <c r="F27" s="55"/>
      <c r="G27" s="59"/>
      <c r="H27" s="59"/>
    </row>
    <row r="28" spans="1:8" ht="12.75">
      <c r="A28" s="55"/>
      <c r="B28" s="55"/>
      <c r="C28" s="58"/>
      <c r="D28" s="55"/>
      <c r="E28" s="55"/>
      <c r="F28" s="55"/>
      <c r="G28" s="55"/>
      <c r="H28" s="60"/>
    </row>
    <row r="29" spans="7:8" ht="18.75" thickBot="1">
      <c r="G29" s="64" t="s">
        <v>137</v>
      </c>
      <c r="H29" s="40">
        <f>SUM(H18:H26)</f>
        <v>0</v>
      </c>
    </row>
    <row r="30" spans="3:8" ht="12.75" customHeight="1" thickTop="1">
      <c r="C30" s="36"/>
      <c r="H30" s="39"/>
    </row>
    <row r="31" spans="3:8" ht="18">
      <c r="C31" s="36" t="s">
        <v>138</v>
      </c>
      <c r="H31" s="39" t="b">
        <f>IF(H29&gt;500001,H29*0.0424,IF(H29&gt;50001,H29*0.0545,IF(H29&gt;1,H29*0.0597)))</f>
        <v>0</v>
      </c>
    </row>
    <row r="32" spans="1:8" ht="12.75">
      <c r="A32" s="55"/>
      <c r="B32" s="55"/>
      <c r="C32" s="55"/>
      <c r="D32" s="55"/>
      <c r="E32" s="55"/>
      <c r="F32" s="55"/>
      <c r="G32" s="55"/>
      <c r="H32" s="55"/>
    </row>
    <row r="33" spans="2:8" ht="18">
      <c r="B33" s="36" t="s">
        <v>264</v>
      </c>
      <c r="C33" s="36"/>
      <c r="D33" s="36"/>
      <c r="E33" s="36"/>
      <c r="F33" s="36"/>
      <c r="G33" s="36"/>
      <c r="H33" s="36"/>
    </row>
    <row r="34" spans="2:8" ht="18">
      <c r="B34" s="36" t="s">
        <v>265</v>
      </c>
      <c r="C34" s="36"/>
      <c r="D34" s="36"/>
      <c r="E34" s="36"/>
      <c r="F34" s="36"/>
      <c r="G34" s="36"/>
      <c r="H34" s="36"/>
    </row>
    <row r="35" spans="1:8" ht="18">
      <c r="A35" s="55"/>
      <c r="B35" s="55"/>
      <c r="D35" s="38"/>
      <c r="E35" s="83">
        <f>Street!E$36</f>
        <v>0</v>
      </c>
      <c r="F35" s="81" t="s">
        <v>73</v>
      </c>
      <c r="G35" s="82">
        <f>+E35*3</f>
        <v>0</v>
      </c>
      <c r="H35" s="50">
        <f>IF((H29*10%)&lt;500,500,H29*10%)</f>
        <v>500</v>
      </c>
    </row>
    <row r="36" spans="1:8" ht="12.75">
      <c r="A36" s="55"/>
      <c r="B36" s="55"/>
      <c r="C36" s="55"/>
      <c r="D36" s="61">
        <v>500</v>
      </c>
      <c r="E36" s="55" t="s">
        <v>168</v>
      </c>
      <c r="F36" s="55"/>
      <c r="G36" s="55"/>
      <c r="H36" s="55"/>
    </row>
    <row r="37" spans="7:8" ht="18">
      <c r="G37" s="57" t="s">
        <v>35</v>
      </c>
      <c r="H37" s="50">
        <v>85</v>
      </c>
    </row>
    <row r="38" spans="7:8" ht="18">
      <c r="G38" s="57"/>
      <c r="H38" s="50"/>
    </row>
    <row r="39" spans="7:8" ht="18">
      <c r="G39" s="57" t="s">
        <v>277</v>
      </c>
      <c r="H39" s="50">
        <v>115</v>
      </c>
    </row>
    <row r="40" ht="13.5" thickBot="1"/>
    <row r="41" spans="3:8" ht="18.75" thickBot="1">
      <c r="C41" s="37" t="s">
        <v>143</v>
      </c>
      <c r="G41" s="41"/>
      <c r="H41" s="42">
        <f>(+H31+H35+H37+H39)</f>
        <v>700</v>
      </c>
    </row>
    <row r="42" spans="3:8" ht="7.5" customHeight="1">
      <c r="C42" s="37"/>
      <c r="G42" s="223"/>
      <c r="H42" s="224"/>
    </row>
    <row r="43" spans="1:9" ht="12.75" customHeight="1">
      <c r="A43" s="55"/>
      <c r="B43" s="55"/>
      <c r="C43" s="58"/>
      <c r="D43" s="55"/>
      <c r="E43" s="55"/>
      <c r="F43" s="225"/>
      <c r="G43" s="226"/>
      <c r="H43" s="227"/>
      <c r="I43" s="228"/>
    </row>
    <row r="44" spans="1:9" ht="12.75" customHeight="1">
      <c r="A44" s="55"/>
      <c r="B44" s="55"/>
      <c r="C44" s="58"/>
      <c r="D44" s="55"/>
      <c r="E44" s="55"/>
      <c r="F44" s="225"/>
      <c r="G44" s="226"/>
      <c r="H44" s="227"/>
      <c r="I44" s="156"/>
    </row>
    <row r="45" spans="6:9" ht="12.75" customHeight="1">
      <c r="F45" s="99"/>
      <c r="G45" s="99"/>
      <c r="H45" s="229"/>
      <c r="I45" s="156"/>
    </row>
    <row r="46" spans="1:8" ht="12.75">
      <c r="A46" s="55"/>
      <c r="B46" s="55"/>
      <c r="C46" s="58"/>
      <c r="D46" s="55"/>
      <c r="E46" s="55"/>
      <c r="F46" s="55"/>
      <c r="G46" s="55"/>
      <c r="H46" s="63"/>
    </row>
  </sheetData>
  <mergeCells count="1">
    <mergeCell ref="I9:I16"/>
  </mergeCells>
  <printOptions/>
  <pageMargins left="0.75" right="0.75" top="1" bottom="1" header="0.5" footer="0.5"/>
  <pageSetup horizontalDpi="600" verticalDpi="600" orientation="portrait" r:id="rId3"/>
  <headerFooter alignWithMargins="0">
    <oddHeader>&amp;RPage &amp;P of &amp;N</oddHeader>
    <oddFooter>&amp;L&amp;8&amp;Z&amp;F&amp;R&amp;8Last Revised: 8-18-06 
</oddFooter>
  </headerFooter>
  <legacyDrawing r:id="rId2"/>
  <oleObjects>
    <oleObject progId="Word.Document.8" shapeId="351486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4:J45"/>
  <sheetViews>
    <sheetView showZeros="0" zoomScale="90" zoomScaleNormal="90" workbookViewId="0" topLeftCell="A10">
      <selection activeCell="H28" sqref="H28"/>
    </sheetView>
  </sheetViews>
  <sheetFormatPr defaultColWidth="9.140625" defaultRowHeight="12.75"/>
  <cols>
    <col min="1" max="1" width="2.28125" style="0" customWidth="1"/>
    <col min="2" max="3" width="7.421875" style="0" customWidth="1"/>
    <col min="4" max="4" width="14.28125" style="0" customWidth="1"/>
    <col min="5" max="5" width="12.57421875" style="0" customWidth="1"/>
    <col min="6" max="6" width="3.00390625" style="0" customWidth="1"/>
    <col min="7" max="7" width="11.57421875" style="0" customWidth="1"/>
    <col min="8" max="8" width="21.57421875" style="0" customWidth="1"/>
    <col min="9" max="9" width="3.28125" style="0" customWidth="1"/>
  </cols>
  <sheetData>
    <row r="4" spans="1:8" ht="18">
      <c r="A4" s="75">
        <f>Encroach!A1</f>
        <v>0</v>
      </c>
      <c r="B4" s="28"/>
      <c r="C4" s="28"/>
      <c r="D4" s="28"/>
      <c r="E4" s="28"/>
      <c r="F4" s="28"/>
      <c r="G4" s="28"/>
      <c r="H4" s="28"/>
    </row>
    <row r="5" spans="1:8" ht="18">
      <c r="A5" s="75"/>
      <c r="B5" s="28"/>
      <c r="C5" s="28"/>
      <c r="D5" s="28"/>
      <c r="E5" s="28"/>
      <c r="F5" s="28"/>
      <c r="G5" s="28"/>
      <c r="H5" s="28"/>
    </row>
    <row r="6" spans="1:8" ht="15.75" customHeight="1">
      <c r="A6" s="35" t="str">
        <f>Encroach!A4</f>
        <v>ENGINEERING DEPARTMENT</v>
      </c>
      <c r="B6" s="28"/>
      <c r="C6" s="28"/>
      <c r="D6" s="28"/>
      <c r="E6" s="28"/>
      <c r="F6" s="28"/>
      <c r="G6" s="28"/>
      <c r="H6" s="28"/>
    </row>
    <row r="7" spans="1:8" ht="18">
      <c r="A7" s="90">
        <f>Encroach!$A$5</f>
        <v>0</v>
      </c>
      <c r="B7" s="28"/>
      <c r="C7" s="28"/>
      <c r="D7" s="28"/>
      <c r="E7" s="28"/>
      <c r="F7" s="28"/>
      <c r="G7" s="28"/>
      <c r="H7" s="28"/>
    </row>
    <row r="8" spans="1:8" ht="15.75">
      <c r="A8" s="35" t="str">
        <f>Encroach!$A$6</f>
        <v>Summary of Estimated Cost of Construction in Public Right-Of-Way</v>
      </c>
      <c r="B8" s="28"/>
      <c r="C8" s="28"/>
      <c r="D8" s="28"/>
      <c r="E8" s="28"/>
      <c r="F8" s="28"/>
      <c r="G8" s="28"/>
      <c r="H8" s="28"/>
    </row>
    <row r="9" spans="1:8" ht="18.75">
      <c r="A9" s="88" t="s">
        <v>64</v>
      </c>
      <c r="B9" s="28"/>
      <c r="C9" s="28"/>
      <c r="D9" s="28"/>
      <c r="E9" s="28"/>
      <c r="F9" s="28"/>
      <c r="G9" s="28"/>
      <c r="H9" s="28"/>
    </row>
    <row r="10" spans="4:8" ht="12.75">
      <c r="D10" s="54"/>
      <c r="F10" s="53"/>
      <c r="G10" s="53"/>
      <c r="H10" s="53"/>
    </row>
    <row r="11" spans="3:9" ht="12.75" customHeight="1">
      <c r="C11" s="2" t="s">
        <v>130</v>
      </c>
      <c r="D11" s="108">
        <f>Encroach!D9</f>
        <v>0</v>
      </c>
      <c r="F11" s="105"/>
      <c r="G11" s="101" t="s">
        <v>142</v>
      </c>
      <c r="H11" s="182">
        <f>Encroach!H9</f>
        <v>0</v>
      </c>
      <c r="I11" s="235" t="s">
        <v>141</v>
      </c>
    </row>
    <row r="12" spans="3:9" ht="12.75">
      <c r="C12" s="2" t="s">
        <v>144</v>
      </c>
      <c r="D12" s="109">
        <f>Encroach!D10</f>
        <v>0</v>
      </c>
      <c r="F12" s="104"/>
      <c r="G12" s="101" t="s">
        <v>134</v>
      </c>
      <c r="H12" s="182">
        <f>Encroach!H10</f>
        <v>0</v>
      </c>
      <c r="I12" s="236"/>
    </row>
    <row r="13" spans="3:9" ht="12.75">
      <c r="C13" s="52" t="s">
        <v>145</v>
      </c>
      <c r="D13" s="109">
        <f>Encroach!D11</f>
        <v>0</v>
      </c>
      <c r="E13" s="54"/>
      <c r="F13" s="104"/>
      <c r="G13" s="100" t="s">
        <v>135</v>
      </c>
      <c r="H13" s="182">
        <f>Encroach!H11</f>
        <v>0</v>
      </c>
      <c r="I13" s="236"/>
    </row>
    <row r="14" spans="3:9" ht="12.75">
      <c r="C14" s="52" t="s">
        <v>146</v>
      </c>
      <c r="D14" s="110">
        <f>Encroach!D12</f>
        <v>0</v>
      </c>
      <c r="E14" s="62">
        <f>Encroach!E14</f>
        <v>0</v>
      </c>
      <c r="F14" s="104"/>
      <c r="G14" s="100" t="s">
        <v>136</v>
      </c>
      <c r="H14" s="182">
        <f>Encroach!H12</f>
        <v>0</v>
      </c>
      <c r="I14" s="236"/>
    </row>
    <row r="15" spans="2:9" ht="13.5" thickBot="1">
      <c r="B15" s="52"/>
      <c r="C15" s="52" t="s">
        <v>147</v>
      </c>
      <c r="D15" s="110">
        <f>Encroach!D13</f>
        <v>0</v>
      </c>
      <c r="F15" s="104"/>
      <c r="G15" s="103" t="s">
        <v>198</v>
      </c>
      <c r="H15" s="183">
        <f>Encroach!H13</f>
        <v>0</v>
      </c>
      <c r="I15" s="236"/>
    </row>
    <row r="16" spans="6:9" ht="12.75">
      <c r="F16" s="147"/>
      <c r="G16" s="148" t="s">
        <v>139</v>
      </c>
      <c r="H16" s="184">
        <f>Encroach!H14</f>
        <v>0</v>
      </c>
      <c r="I16" s="237"/>
    </row>
    <row r="17" spans="6:9" ht="12.75">
      <c r="F17" s="150"/>
      <c r="G17" s="151" t="s">
        <v>140</v>
      </c>
      <c r="H17" s="185">
        <f>Encroach!H15</f>
        <v>0</v>
      </c>
      <c r="I17" s="237"/>
    </row>
    <row r="18" spans="6:9" ht="13.5" thickBot="1">
      <c r="F18" s="153"/>
      <c r="G18" s="155" t="s">
        <v>197</v>
      </c>
      <c r="H18" s="186">
        <f>Encroach!H16</f>
        <v>0</v>
      </c>
      <c r="I18" s="238"/>
    </row>
    <row r="20" spans="3:8" ht="18">
      <c r="C20" s="57" t="s">
        <v>45</v>
      </c>
      <c r="D20" s="36" t="s">
        <v>44</v>
      </c>
      <c r="G20" t="s">
        <v>34</v>
      </c>
      <c r="H20" s="51">
        <f>Street!H142</f>
        <v>0</v>
      </c>
    </row>
    <row r="21" spans="3:7" ht="18.75" customHeight="1">
      <c r="C21" s="55"/>
      <c r="D21" s="55"/>
      <c r="E21" s="55"/>
      <c r="F21" s="55"/>
      <c r="G21" s="55"/>
    </row>
    <row r="22" spans="3:8" ht="18">
      <c r="C22" s="57" t="s">
        <v>46</v>
      </c>
      <c r="D22" s="36" t="s">
        <v>11</v>
      </c>
      <c r="G22" t="s">
        <v>34</v>
      </c>
      <c r="H22" s="51">
        <f>Water!H88</f>
        <v>0</v>
      </c>
    </row>
    <row r="23" spans="3:8" ht="18">
      <c r="C23" s="57"/>
      <c r="D23" s="36"/>
      <c r="H23" s="50"/>
    </row>
    <row r="24" spans="3:8" ht="18">
      <c r="C24" s="57" t="s">
        <v>47</v>
      </c>
      <c r="D24" s="36" t="s">
        <v>275</v>
      </c>
      <c r="G24" t="s">
        <v>34</v>
      </c>
      <c r="H24" s="51">
        <f>'Recycled Water'!H88</f>
        <v>0</v>
      </c>
    </row>
    <row r="25" spans="3:7" ht="18.75" customHeight="1">
      <c r="C25" s="55"/>
      <c r="D25" s="55"/>
      <c r="E25" s="55"/>
      <c r="F25" s="55"/>
      <c r="G25" s="55"/>
    </row>
    <row r="26" spans="3:8" ht="18">
      <c r="C26" s="57" t="s">
        <v>48</v>
      </c>
      <c r="D26" s="36" t="s">
        <v>10</v>
      </c>
      <c r="G26" t="s">
        <v>34</v>
      </c>
      <c r="H26" s="51">
        <f>Sewer!H88</f>
        <v>0</v>
      </c>
    </row>
    <row r="27" spans="4:5" ht="18.75" customHeight="1">
      <c r="D27" s="3"/>
      <c r="E27" s="55"/>
    </row>
    <row r="28" spans="3:8" ht="18">
      <c r="C28" s="57" t="s">
        <v>274</v>
      </c>
      <c r="D28" s="36" t="s">
        <v>15</v>
      </c>
      <c r="G28" t="s">
        <v>34</v>
      </c>
      <c r="H28" s="51">
        <f>'Stm Dn'!H86</f>
        <v>0</v>
      </c>
    </row>
    <row r="29" spans="3:7" ht="18.75" customHeight="1">
      <c r="C29" s="58"/>
      <c r="D29" s="3"/>
      <c r="E29" s="55"/>
      <c r="F29" s="55"/>
      <c r="G29" s="59"/>
    </row>
    <row r="30" spans="3:7" ht="12.75">
      <c r="C30" s="58"/>
      <c r="D30" s="55"/>
      <c r="E30" s="55"/>
      <c r="F30" s="55"/>
      <c r="G30" s="55"/>
    </row>
    <row r="31" spans="7:8" ht="18.75" thickBot="1">
      <c r="G31" s="64" t="s">
        <v>137</v>
      </c>
      <c r="H31" s="40">
        <f>SUM(H20:H28)</f>
        <v>0</v>
      </c>
    </row>
    <row r="32" ht="13.5" thickTop="1"/>
    <row r="34" spans="7:8" ht="18">
      <c r="G34" s="57" t="s">
        <v>76</v>
      </c>
      <c r="H34" s="39" t="b">
        <f>IF(H31&gt;500001,H31*0.0362,IF(H31&gt;50001,H31*0.0465,IF(H31&gt;1,H31*0.06)))</f>
        <v>0</v>
      </c>
    </row>
    <row r="35" spans="7:8" ht="18">
      <c r="G35" s="57"/>
      <c r="H35" s="39"/>
    </row>
    <row r="37" spans="5:10" ht="12.75" customHeight="1">
      <c r="E37" s="99"/>
      <c r="F37" s="99"/>
      <c r="G37" s="99"/>
      <c r="H37" s="99"/>
      <c r="I37" s="99"/>
      <c r="J37" s="99"/>
    </row>
    <row r="38" spans="5:10" ht="12.75" customHeight="1">
      <c r="E38" s="99"/>
      <c r="F38" s="99"/>
      <c r="G38" s="226"/>
      <c r="H38" s="227"/>
      <c r="I38" s="228"/>
      <c r="J38" s="99"/>
    </row>
    <row r="39" spans="5:10" ht="12.75" customHeight="1">
      <c r="E39" s="99"/>
      <c r="F39" s="99"/>
      <c r="G39" s="226"/>
      <c r="H39" s="227"/>
      <c r="I39" s="156"/>
      <c r="J39" s="99"/>
    </row>
    <row r="40" spans="5:10" ht="12.75" customHeight="1">
      <c r="E40" s="99"/>
      <c r="F40" s="99"/>
      <c r="G40" s="99"/>
      <c r="H40" s="229"/>
      <c r="I40" s="156"/>
      <c r="J40" s="99"/>
    </row>
    <row r="41" spans="5:10" ht="8.25" customHeight="1">
      <c r="E41" s="99"/>
      <c r="F41" s="99"/>
      <c r="G41" s="99"/>
      <c r="H41" s="99"/>
      <c r="I41" s="156"/>
      <c r="J41" s="99"/>
    </row>
    <row r="45" ht="12.75">
      <c r="H45" s="46">
        <f>Encroach!$H$45</f>
        <v>0</v>
      </c>
    </row>
  </sheetData>
  <mergeCells count="1">
    <mergeCell ref="I11:I18"/>
  </mergeCells>
  <printOptions/>
  <pageMargins left="0.75" right="0.75" top="1" bottom="1" header="0.5" footer="0.5"/>
  <pageSetup horizontalDpi="600" verticalDpi="600" orientation="portrait" r:id="rId3"/>
  <headerFooter alignWithMargins="0">
    <oddHeader>&amp;RPage &amp;P of &amp;N</oddHeader>
    <oddFooter>&amp;L&amp;Z&amp;F&amp;R&amp;8Last Revised 08/18/06</oddFooter>
  </headerFooter>
  <legacyDrawing r:id="rId2"/>
  <oleObjects>
    <oleObject progId="Word.Document.8" shapeId="756600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J50"/>
  <sheetViews>
    <sheetView showZeros="0" zoomScale="90" zoomScaleNormal="90" workbookViewId="0" topLeftCell="A13">
      <selection activeCell="H31" sqref="H31"/>
    </sheetView>
  </sheetViews>
  <sheetFormatPr defaultColWidth="9.140625" defaultRowHeight="12.75"/>
  <cols>
    <col min="1" max="1" width="2.28125" style="0" customWidth="1"/>
    <col min="2" max="3" width="7.421875" style="0" customWidth="1"/>
    <col min="4" max="4" width="14.28125" style="0" customWidth="1"/>
    <col min="5" max="5" width="12.57421875" style="0" customWidth="1"/>
    <col min="6" max="6" width="3.140625" style="0" customWidth="1"/>
    <col min="7" max="7" width="11.7109375" style="0" customWidth="1"/>
    <col min="8" max="8" width="21.57421875" style="0" customWidth="1"/>
    <col min="9" max="9" width="3.28125" style="0" customWidth="1"/>
  </cols>
  <sheetData>
    <row r="1" spans="1:8" ht="15.75" customHeight="1">
      <c r="A1" s="26">
        <f>Encroach!A1</f>
        <v>0</v>
      </c>
      <c r="B1" s="27"/>
      <c r="C1" s="27"/>
      <c r="D1" s="27"/>
      <c r="E1" s="27"/>
      <c r="F1" s="27"/>
      <c r="G1" s="27"/>
      <c r="H1" s="27"/>
    </row>
    <row r="2" spans="1:8" ht="18">
      <c r="A2" s="26"/>
      <c r="B2" s="27"/>
      <c r="C2" s="27"/>
      <c r="D2" s="27"/>
      <c r="E2" s="27"/>
      <c r="F2" s="27"/>
      <c r="G2" s="27"/>
      <c r="H2" s="27"/>
    </row>
    <row r="3" spans="1:8" ht="18">
      <c r="A3" s="26"/>
      <c r="B3" s="27"/>
      <c r="C3" s="27"/>
      <c r="D3" s="27"/>
      <c r="E3" s="27"/>
      <c r="F3" s="27"/>
      <c r="G3" s="27"/>
      <c r="H3" s="27"/>
    </row>
    <row r="4" spans="1:8" ht="18">
      <c r="A4" s="26"/>
      <c r="B4" s="27"/>
      <c r="C4" s="27"/>
      <c r="D4" s="27"/>
      <c r="E4" s="27"/>
      <c r="F4" s="27"/>
      <c r="G4" s="27"/>
      <c r="H4" s="27"/>
    </row>
    <row r="5" spans="1:8" ht="15.75">
      <c r="A5" s="35" t="str">
        <f>Encroach!A4</f>
        <v>ENGINEERING DEPARTMENT</v>
      </c>
      <c r="B5" s="27"/>
      <c r="C5" s="27"/>
      <c r="D5" s="27"/>
      <c r="E5" s="27"/>
      <c r="F5" s="27"/>
      <c r="G5" s="27"/>
      <c r="H5" s="27"/>
    </row>
    <row r="6" spans="1:8" ht="8.25" customHeight="1">
      <c r="A6" s="90">
        <f>Encroach!$A$5</f>
        <v>0</v>
      </c>
      <c r="B6" s="28"/>
      <c r="C6" s="28"/>
      <c r="D6" s="28"/>
      <c r="E6" s="28"/>
      <c r="F6" s="28"/>
      <c r="G6" s="28"/>
      <c r="H6" s="28"/>
    </row>
    <row r="7" spans="1:8" ht="15.75">
      <c r="A7" s="35" t="s">
        <v>49</v>
      </c>
      <c r="B7" s="27"/>
      <c r="C7" s="27"/>
      <c r="D7" s="27"/>
      <c r="E7" s="27"/>
      <c r="F7" s="27"/>
      <c r="G7" s="27"/>
      <c r="H7" s="27"/>
    </row>
    <row r="8" spans="1:8" ht="18.75">
      <c r="A8" s="88" t="s">
        <v>150</v>
      </c>
      <c r="B8" s="27"/>
      <c r="C8" s="27"/>
      <c r="D8" s="27"/>
      <c r="E8" s="27"/>
      <c r="F8" s="27"/>
      <c r="G8" s="27"/>
      <c r="H8" s="27"/>
    </row>
    <row r="9" spans="1:8" ht="11.25" customHeight="1">
      <c r="A9" s="88"/>
      <c r="B9" s="27"/>
      <c r="C9" s="27"/>
      <c r="D9" s="160" t="s">
        <v>237</v>
      </c>
      <c r="E9" s="27"/>
      <c r="F9" s="27"/>
      <c r="G9" s="27"/>
      <c r="H9" s="27"/>
    </row>
    <row r="10" spans="1:8" ht="9" customHeight="1">
      <c r="A10" s="29"/>
      <c r="B10" s="27"/>
      <c r="C10" s="27"/>
      <c r="D10" s="27"/>
      <c r="E10" s="27"/>
      <c r="F10" s="97"/>
      <c r="G10" s="97"/>
      <c r="H10" s="97"/>
    </row>
    <row r="11" spans="1:9" ht="15.75" customHeight="1">
      <c r="A11" s="29"/>
      <c r="B11" s="27"/>
      <c r="C11" s="2" t="s">
        <v>130</v>
      </c>
      <c r="D11" s="111">
        <f>Encroach!D9</f>
        <v>0</v>
      </c>
      <c r="E11" s="27"/>
      <c r="F11" s="105"/>
      <c r="G11" s="101" t="s">
        <v>142</v>
      </c>
      <c r="H11" s="122">
        <f>Encroach!H9</f>
        <v>0</v>
      </c>
      <c r="I11" s="235" t="s">
        <v>141</v>
      </c>
    </row>
    <row r="12" spans="2:9" ht="15">
      <c r="B12" s="2"/>
      <c r="C12" s="2" t="s">
        <v>144</v>
      </c>
      <c r="D12" s="4">
        <f>Encroach!D10</f>
        <v>0</v>
      </c>
      <c r="E12" s="30"/>
      <c r="F12" s="104"/>
      <c r="G12" s="101" t="s">
        <v>134</v>
      </c>
      <c r="H12" s="122">
        <f>Encroach!H10</f>
        <v>0</v>
      </c>
      <c r="I12" s="236"/>
    </row>
    <row r="13" spans="2:9" ht="12.75">
      <c r="B13" s="2"/>
      <c r="C13" s="52" t="s">
        <v>145</v>
      </c>
      <c r="D13" s="74">
        <f>Encroach!D11</f>
        <v>0</v>
      </c>
      <c r="E13" s="31"/>
      <c r="F13" s="104"/>
      <c r="G13" s="100" t="s">
        <v>135</v>
      </c>
      <c r="H13" s="122">
        <f>Encroach!H11</f>
        <v>0</v>
      </c>
      <c r="I13" s="236"/>
    </row>
    <row r="14" spans="3:9" ht="12.75">
      <c r="C14" s="52" t="s">
        <v>146</v>
      </c>
      <c r="D14" s="74">
        <f>Encroach!D12</f>
        <v>0</v>
      </c>
      <c r="E14" s="1"/>
      <c r="F14" s="104"/>
      <c r="G14" s="100" t="s">
        <v>136</v>
      </c>
      <c r="H14" s="122">
        <f>Encroach!H12</f>
        <v>0</v>
      </c>
      <c r="I14" s="236"/>
    </row>
    <row r="15" spans="3:9" ht="13.5" thickBot="1">
      <c r="C15" s="52" t="s">
        <v>151</v>
      </c>
      <c r="D15" s="74">
        <f>Encroach!D13</f>
        <v>0</v>
      </c>
      <c r="F15" s="104"/>
      <c r="G15" s="103" t="s">
        <v>198</v>
      </c>
      <c r="H15" s="164">
        <f>Encroach!H13</f>
        <v>0</v>
      </c>
      <c r="I15" s="236"/>
    </row>
    <row r="16" spans="3:9" ht="12.75">
      <c r="C16" s="52"/>
      <c r="F16" s="147"/>
      <c r="G16" s="148" t="s">
        <v>139</v>
      </c>
      <c r="H16" s="165">
        <f>Encroach!H14</f>
        <v>0</v>
      </c>
      <c r="I16" s="237"/>
    </row>
    <row r="17" spans="3:9" ht="12.75">
      <c r="C17" s="52"/>
      <c r="F17" s="150"/>
      <c r="G17" s="151" t="s">
        <v>140</v>
      </c>
      <c r="H17" s="166">
        <f>Encroach!H15</f>
        <v>0</v>
      </c>
      <c r="I17" s="237"/>
    </row>
    <row r="18" spans="3:9" ht="13.5" thickBot="1">
      <c r="C18" s="52"/>
      <c r="F18" s="153"/>
      <c r="G18" s="155" t="s">
        <v>197</v>
      </c>
      <c r="H18" s="154">
        <f>Encroach!H16</f>
        <v>0</v>
      </c>
      <c r="I18" s="238"/>
    </row>
    <row r="19" spans="3:8" ht="12.75" customHeight="1">
      <c r="C19" s="37"/>
      <c r="D19" s="43"/>
      <c r="H19" s="39"/>
    </row>
    <row r="20" spans="3:8" ht="15" customHeight="1">
      <c r="C20" s="57" t="s">
        <v>45</v>
      </c>
      <c r="D20" s="36" t="s">
        <v>44</v>
      </c>
      <c r="G20" t="s">
        <v>34</v>
      </c>
      <c r="H20" s="51">
        <f>Street!H142</f>
        <v>0</v>
      </c>
    </row>
    <row r="21" spans="3:8" ht="6.75" customHeight="1">
      <c r="C21" s="55"/>
      <c r="D21" s="55"/>
      <c r="E21" s="55"/>
      <c r="F21" s="55"/>
      <c r="G21" s="55"/>
      <c r="H21" s="59"/>
    </row>
    <row r="22" spans="3:8" ht="15" customHeight="1">
      <c r="C22" s="57" t="s">
        <v>46</v>
      </c>
      <c r="D22" s="36" t="s">
        <v>11</v>
      </c>
      <c r="G22" t="s">
        <v>34</v>
      </c>
      <c r="H22" s="71">
        <f>Water!H88</f>
        <v>0</v>
      </c>
    </row>
    <row r="23" spans="3:8" ht="6.75" customHeight="1">
      <c r="C23" s="57"/>
      <c r="D23" s="36"/>
      <c r="H23" s="232"/>
    </row>
    <row r="24" spans="3:8" ht="15" customHeight="1">
      <c r="C24" s="57" t="s">
        <v>47</v>
      </c>
      <c r="D24" s="36" t="s">
        <v>275</v>
      </c>
      <c r="G24" t="s">
        <v>34</v>
      </c>
      <c r="H24" s="71">
        <f>'Recycled Water'!H88</f>
        <v>0</v>
      </c>
    </row>
    <row r="25" spans="3:8" ht="6.75" customHeight="1">
      <c r="C25" s="55"/>
      <c r="H25" s="50"/>
    </row>
    <row r="26" spans="3:8" ht="15" customHeight="1">
      <c r="C26" s="57" t="s">
        <v>48</v>
      </c>
      <c r="D26" s="36" t="s">
        <v>10</v>
      </c>
      <c r="G26" t="s">
        <v>34</v>
      </c>
      <c r="H26" s="51">
        <f>Sewer!H88</f>
        <v>0</v>
      </c>
    </row>
    <row r="27" spans="4:8" ht="5.25" customHeight="1">
      <c r="D27" s="55"/>
      <c r="G27" s="55"/>
      <c r="H27" s="60"/>
    </row>
    <row r="28" spans="3:8" ht="15" customHeight="1">
      <c r="C28" s="57" t="s">
        <v>274</v>
      </c>
      <c r="D28" s="36" t="s">
        <v>15</v>
      </c>
      <c r="G28" t="s">
        <v>34</v>
      </c>
      <c r="H28" s="51">
        <f>'Stm Dn'!H86</f>
        <v>0</v>
      </c>
    </row>
    <row r="29" spans="3:8" ht="6" customHeight="1">
      <c r="C29" s="58"/>
      <c r="D29" s="3"/>
      <c r="G29" s="59"/>
      <c r="H29" s="59"/>
    </row>
    <row r="30" spans="3:8" ht="8.25" customHeight="1">
      <c r="C30" s="44"/>
      <c r="G30" s="38"/>
      <c r="H30" s="39"/>
    </row>
    <row r="31" spans="3:10" ht="18">
      <c r="C31" s="112" t="s">
        <v>65</v>
      </c>
      <c r="G31" s="70"/>
      <c r="H31" s="51">
        <f>SUM(H20:H28)*0.1</f>
        <v>0</v>
      </c>
      <c r="J31" s="39"/>
    </row>
    <row r="32" spans="7:8" ht="9" customHeight="1" thickBot="1">
      <c r="G32" s="38"/>
      <c r="H32" s="39"/>
    </row>
    <row r="33" spans="7:8" ht="18.75" thickBot="1">
      <c r="G33" s="70" t="s">
        <v>152</v>
      </c>
      <c r="H33" s="42">
        <f>SUM(H20:H31)</f>
        <v>0</v>
      </c>
    </row>
    <row r="34" spans="3:8" ht="9.75" customHeight="1">
      <c r="C34" s="37"/>
      <c r="G34" s="41"/>
      <c r="H34" s="50"/>
    </row>
    <row r="35" spans="3:8" ht="15" customHeight="1" thickBot="1">
      <c r="C35" s="37"/>
      <c r="D35" s="116" t="s">
        <v>153</v>
      </c>
      <c r="H35" s="45"/>
    </row>
    <row r="36" spans="4:8" ht="15" customHeight="1" thickBot="1">
      <c r="D36" s="37"/>
      <c r="G36" s="117" t="s">
        <v>67</v>
      </c>
      <c r="H36" s="42">
        <f>($H$33)</f>
        <v>0</v>
      </c>
    </row>
    <row r="37" spans="4:8" ht="12" customHeight="1" thickBot="1">
      <c r="D37" s="37"/>
      <c r="E37" t="s">
        <v>247</v>
      </c>
      <c r="H37" s="50"/>
    </row>
    <row r="38" spans="4:8" ht="15" customHeight="1" thickBot="1">
      <c r="D38" s="116"/>
      <c r="G38" s="117" t="s">
        <v>66</v>
      </c>
      <c r="H38" s="42">
        <f>($H$33)</f>
        <v>0</v>
      </c>
    </row>
    <row r="39" ht="12" customHeight="1" thickBot="1">
      <c r="E39" t="s">
        <v>246</v>
      </c>
    </row>
    <row r="40" spans="7:8" ht="15" customHeight="1" thickBot="1">
      <c r="G40" s="117" t="s">
        <v>68</v>
      </c>
      <c r="H40" s="115">
        <f>(SUM(H36*0.1))</f>
        <v>0</v>
      </c>
    </row>
    <row r="41" spans="5:7" ht="12" customHeight="1" thickBot="1">
      <c r="E41" t="s">
        <v>248</v>
      </c>
      <c r="G41" s="37"/>
    </row>
    <row r="42" spans="7:8" ht="15" customHeight="1" thickBot="1">
      <c r="G42" s="41" t="s">
        <v>155</v>
      </c>
      <c r="H42" s="214">
        <f>IF(F43&lt;=8,(1000),(1000+((F43-8)*100)))</f>
        <v>1000</v>
      </c>
    </row>
    <row r="43" spans="5:7" ht="12" customHeight="1" thickBot="1">
      <c r="E43" s="52" t="s">
        <v>268</v>
      </c>
      <c r="F43" s="213"/>
      <c r="G43" s="212" t="s">
        <v>269</v>
      </c>
    </row>
    <row r="44" spans="2:10" ht="13.5" customHeight="1">
      <c r="B44" s="113" t="s">
        <v>69</v>
      </c>
      <c r="C44" s="113"/>
      <c r="D44" s="113"/>
      <c r="E44" s="113"/>
      <c r="F44" s="113"/>
      <c r="G44" s="114"/>
      <c r="H44" s="113"/>
      <c r="I44" s="113"/>
      <c r="J44" s="113"/>
    </row>
    <row r="45" spans="2:10" ht="13.5" customHeight="1">
      <c r="B45" s="242" t="s">
        <v>154</v>
      </c>
      <c r="C45" s="242"/>
      <c r="D45" s="242"/>
      <c r="E45" s="242"/>
      <c r="F45" s="242"/>
      <c r="G45" s="242"/>
      <c r="H45" s="242"/>
      <c r="I45" s="113"/>
      <c r="J45" s="113"/>
    </row>
    <row r="46" spans="6:9" ht="15">
      <c r="F46" s="54"/>
      <c r="G46" s="230"/>
      <c r="H46" s="54"/>
      <c r="I46" s="54"/>
    </row>
    <row r="47" spans="5:10" ht="12.75">
      <c r="E47" s="99"/>
      <c r="F47" s="99"/>
      <c r="G47" s="99"/>
      <c r="H47" s="99"/>
      <c r="I47" s="231"/>
      <c r="J47" s="99"/>
    </row>
    <row r="48" spans="5:10" ht="12.75">
      <c r="E48" s="99"/>
      <c r="F48" s="99"/>
      <c r="G48" s="99"/>
      <c r="H48" s="99"/>
      <c r="I48" s="231"/>
      <c r="J48" s="99"/>
    </row>
    <row r="49" spans="5:10" ht="12.75">
      <c r="E49" s="99"/>
      <c r="F49" s="99"/>
      <c r="G49" s="99"/>
      <c r="H49" s="99"/>
      <c r="I49" s="231"/>
      <c r="J49" s="99"/>
    </row>
    <row r="50" spans="5:10" ht="12.75">
      <c r="E50" s="99"/>
      <c r="F50" s="99"/>
      <c r="G50" s="99"/>
      <c r="H50" s="99"/>
      <c r="I50" s="99"/>
      <c r="J50" s="99"/>
    </row>
  </sheetData>
  <mergeCells count="2">
    <mergeCell ref="I11:I18"/>
    <mergeCell ref="B45:H45"/>
  </mergeCells>
  <printOptions/>
  <pageMargins left="0.75" right="0.75" top="1" bottom="1" header="0.5" footer="0.5"/>
  <pageSetup horizontalDpi="360" verticalDpi="360" orientation="portrait" r:id="rId3"/>
  <headerFooter alignWithMargins="0">
    <oddHeader>&amp;RPage &amp;P of &amp;N</oddHeader>
    <oddFooter>&amp;L&amp;Z&amp;F&amp;R&amp;8Last Revised 08/18/06</oddFooter>
  </headerFooter>
  <legacyDrawing r:id="rId2"/>
  <oleObjects>
    <oleObject progId="Word.Document.8" shapeId="904307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H15"/>
  <sheetViews>
    <sheetView showZeros="0" workbookViewId="0" topLeftCell="A1">
      <selection activeCell="B24" sqref="B24"/>
    </sheetView>
  </sheetViews>
  <sheetFormatPr defaultColWidth="9.140625" defaultRowHeight="12.75"/>
  <cols>
    <col min="1" max="1" width="2.28125" style="0" customWidth="1"/>
    <col min="4" max="5" width="11.7109375" style="0" customWidth="1"/>
    <col min="6" max="6" width="4.8515625" style="0" customWidth="1"/>
    <col min="7" max="7" width="29.8515625" style="0" customWidth="1"/>
    <col min="8" max="8" width="16.00390625" style="0" customWidth="1"/>
  </cols>
  <sheetData>
    <row r="1" spans="1:8" ht="18">
      <c r="A1" s="26"/>
      <c r="B1" s="27"/>
      <c r="C1" s="27"/>
      <c r="D1" s="27"/>
      <c r="E1" s="27"/>
      <c r="F1" s="27"/>
      <c r="G1" s="27"/>
      <c r="H1" s="27"/>
    </row>
    <row r="2" spans="1:8" ht="18">
      <c r="A2" s="26"/>
      <c r="B2" s="27"/>
      <c r="C2" s="27"/>
      <c r="D2" s="27"/>
      <c r="E2" s="27"/>
      <c r="F2" s="27"/>
      <c r="G2" s="27"/>
      <c r="H2" s="27"/>
    </row>
    <row r="3" spans="1:8" ht="18">
      <c r="A3" s="26"/>
      <c r="B3" s="27"/>
      <c r="C3" s="27"/>
      <c r="D3" s="27"/>
      <c r="E3" s="27"/>
      <c r="F3" s="27"/>
      <c r="G3" s="27"/>
      <c r="H3" s="27"/>
    </row>
    <row r="4" spans="1:8" ht="9.75" customHeight="1">
      <c r="A4" s="26"/>
      <c r="B4" s="27"/>
      <c r="C4" s="27"/>
      <c r="D4" s="27"/>
      <c r="E4" s="27"/>
      <c r="F4" s="27"/>
      <c r="G4" s="27"/>
      <c r="H4" s="27"/>
    </row>
    <row r="5" spans="1:8" ht="19.5" customHeight="1">
      <c r="A5" s="35" t="s">
        <v>42</v>
      </c>
      <c r="B5" s="27"/>
      <c r="C5" s="27"/>
      <c r="D5" s="27"/>
      <c r="E5" s="27"/>
      <c r="F5" s="27"/>
      <c r="G5" s="27"/>
      <c r="H5" s="27"/>
    </row>
    <row r="7" spans="2:4" ht="12.75">
      <c r="B7" s="160" t="s">
        <v>144</v>
      </c>
      <c r="D7" s="139">
        <f>Encroach!D10</f>
        <v>0</v>
      </c>
    </row>
    <row r="8" spans="2:4" ht="12.75">
      <c r="B8" s="239" t="s">
        <v>130</v>
      </c>
      <c r="C8" s="239"/>
      <c r="D8" s="161">
        <f>Encroach!D9</f>
        <v>0</v>
      </c>
    </row>
    <row r="9" ht="36.75" thickBot="1">
      <c r="G9" s="118" t="s">
        <v>156</v>
      </c>
    </row>
    <row r="11" spans="3:7" ht="18">
      <c r="C11" s="77">
        <v>1</v>
      </c>
      <c r="D11" s="36" t="s">
        <v>70</v>
      </c>
      <c r="G11" s="79">
        <f>SUM(Water!E21:E30)</f>
        <v>0</v>
      </c>
    </row>
    <row r="12" spans="3:7" ht="18">
      <c r="C12" s="78"/>
      <c r="D12" s="55"/>
      <c r="G12" s="80"/>
    </row>
    <row r="13" spans="3:7" ht="18">
      <c r="C13" s="77">
        <v>2</v>
      </c>
      <c r="D13" s="36" t="s">
        <v>71</v>
      </c>
      <c r="G13" s="79">
        <f>SUM(Sewer!E21:E32)</f>
        <v>0</v>
      </c>
    </row>
    <row r="14" spans="3:7" ht="18">
      <c r="C14" s="78"/>
      <c r="D14" s="3"/>
      <c r="G14" s="80"/>
    </row>
    <row r="15" spans="3:7" ht="18">
      <c r="C15" s="77">
        <v>3</v>
      </c>
      <c r="D15" s="36" t="s">
        <v>72</v>
      </c>
      <c r="G15" s="79">
        <f>SUM('Stm Dn'!E23:E36)</f>
        <v>0</v>
      </c>
    </row>
  </sheetData>
  <mergeCells count="1">
    <mergeCell ref="B8:C8"/>
  </mergeCells>
  <printOptions/>
  <pageMargins left="0.75" right="0.75" top="1" bottom="1" header="0.5" footer="0.5"/>
  <pageSetup horizontalDpi="600" verticalDpi="600" orientation="portrait" r:id="rId3"/>
  <headerFooter alignWithMargins="0">
    <oddHeader>&amp;RPage &amp;P of &amp;N</oddHeader>
    <oddFooter>&amp;L&amp;Z&amp;F&amp;R&amp;8Last Revised 08/18/06 
</oddFooter>
  </headerFooter>
  <legacyDrawing r:id="rId2"/>
  <oleObjects>
    <oleObject progId="Word.Document.8" shapeId="1407809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K534"/>
  <sheetViews>
    <sheetView showZeros="0" zoomScale="90" zoomScaleNormal="90" workbookViewId="0" topLeftCell="A76">
      <selection activeCell="L118" sqref="L118"/>
    </sheetView>
  </sheetViews>
  <sheetFormatPr defaultColWidth="9.140625" defaultRowHeight="12.75"/>
  <cols>
    <col min="1" max="1" width="2.28125" style="0" customWidth="1"/>
    <col min="2" max="3" width="7.421875" style="0" customWidth="1"/>
    <col min="4" max="4" width="26.421875" style="0" customWidth="1"/>
    <col min="5" max="6" width="5.7109375" style="0" customWidth="1"/>
    <col min="7" max="7" width="11.57421875" style="0" customWidth="1"/>
    <col min="8" max="8" width="18.7109375" style="0" customWidth="1"/>
    <col min="9" max="9" width="3.28125" style="0" customWidth="1"/>
  </cols>
  <sheetData>
    <row r="1" spans="1:8" ht="18">
      <c r="A1" s="26">
        <f>Encroach!$A$1</f>
        <v>0</v>
      </c>
      <c r="B1" s="27"/>
      <c r="C1" s="27"/>
      <c r="D1" s="27"/>
      <c r="E1" s="27"/>
      <c r="F1" s="27"/>
      <c r="G1" s="27"/>
      <c r="H1" s="27"/>
    </row>
    <row r="2" spans="1:8" ht="18">
      <c r="A2" s="26"/>
      <c r="B2" s="27"/>
      <c r="C2" s="27"/>
      <c r="D2" s="27"/>
      <c r="E2" s="27"/>
      <c r="F2" s="27"/>
      <c r="G2" s="27"/>
      <c r="H2" s="27"/>
    </row>
    <row r="3" spans="1:8" ht="24.75" customHeight="1">
      <c r="A3" s="26"/>
      <c r="B3" s="27"/>
      <c r="C3" s="27"/>
      <c r="D3" s="27"/>
      <c r="E3" s="27"/>
      <c r="F3" s="27"/>
      <c r="G3" s="27"/>
      <c r="H3" s="27"/>
    </row>
    <row r="4" spans="1:8" ht="9.75" customHeight="1">
      <c r="A4" s="26"/>
      <c r="B4" s="27"/>
      <c r="C4" s="27"/>
      <c r="D4" s="27"/>
      <c r="E4" s="27"/>
      <c r="F4" s="27"/>
      <c r="G4" s="27"/>
      <c r="H4" s="27"/>
    </row>
    <row r="5" spans="1:8" ht="1.5" customHeight="1">
      <c r="A5" s="26"/>
      <c r="B5" s="27"/>
      <c r="C5" s="27"/>
      <c r="D5" s="27"/>
      <c r="E5" s="27"/>
      <c r="F5" s="27"/>
      <c r="G5" s="27"/>
      <c r="H5" s="27"/>
    </row>
    <row r="6" spans="1:8" ht="15.75">
      <c r="A6" s="35" t="str">
        <f>Encroach!$A$4</f>
        <v>ENGINEERING DEPARTMENT</v>
      </c>
      <c r="B6" s="27"/>
      <c r="C6" s="27"/>
      <c r="D6" s="27"/>
      <c r="E6" s="27"/>
      <c r="F6" s="27"/>
      <c r="G6" s="27"/>
      <c r="H6" s="27"/>
    </row>
    <row r="7" spans="1:8" ht="18">
      <c r="A7" s="90">
        <f>Encroach!$A$5</f>
        <v>0</v>
      </c>
      <c r="B7" s="28"/>
      <c r="C7" s="28"/>
      <c r="D7" s="28"/>
      <c r="E7" s="28"/>
      <c r="F7" s="28"/>
      <c r="G7" s="28"/>
      <c r="H7" s="28"/>
    </row>
    <row r="8" spans="1:8" ht="15.75">
      <c r="A8" s="35" t="s">
        <v>159</v>
      </c>
      <c r="B8" s="27"/>
      <c r="C8" s="27"/>
      <c r="D8" s="27"/>
      <c r="E8" s="27"/>
      <c r="F8" s="27"/>
      <c r="G8" s="27"/>
      <c r="H8" s="27"/>
    </row>
    <row r="9" spans="1:8" ht="15.75">
      <c r="A9" s="86" t="s">
        <v>50</v>
      </c>
      <c r="B9" s="27"/>
      <c r="C9" s="27"/>
      <c r="D9" s="27"/>
      <c r="E9" s="27"/>
      <c r="F9" s="27"/>
      <c r="G9" s="27"/>
      <c r="H9" s="27"/>
    </row>
    <row r="10" spans="1:8" ht="15.75">
      <c r="A10" s="86"/>
      <c r="B10" s="27"/>
      <c r="C10" s="27"/>
      <c r="D10" s="27"/>
      <c r="E10" s="27"/>
      <c r="F10" s="27"/>
      <c r="G10" s="97"/>
      <c r="H10" s="27"/>
    </row>
    <row r="11" spans="1:9" ht="15.75" customHeight="1">
      <c r="A11" s="29"/>
      <c r="B11" s="27"/>
      <c r="C11" s="52" t="s">
        <v>130</v>
      </c>
      <c r="D11" s="98"/>
      <c r="E11" s="27"/>
      <c r="F11" s="105"/>
      <c r="G11" s="101" t="s">
        <v>142</v>
      </c>
      <c r="H11" s="182">
        <f>Encroach!H9</f>
        <v>0</v>
      </c>
      <c r="I11" s="235" t="s">
        <v>141</v>
      </c>
    </row>
    <row r="12" spans="2:9" ht="15">
      <c r="B12" s="2"/>
      <c r="C12" s="2" t="s">
        <v>144</v>
      </c>
      <c r="D12" s="119">
        <f>Encroach!D10</f>
        <v>0</v>
      </c>
      <c r="E12" s="30"/>
      <c r="F12" s="104"/>
      <c r="G12" s="101" t="s">
        <v>134</v>
      </c>
      <c r="H12" s="182">
        <f>Encroach!H10</f>
        <v>0</v>
      </c>
      <c r="I12" s="236"/>
    </row>
    <row r="13" spans="2:9" ht="15.75" customHeight="1">
      <c r="B13" s="2"/>
      <c r="C13" s="2" t="s">
        <v>145</v>
      </c>
      <c r="D13" s="119"/>
      <c r="E13" s="31"/>
      <c r="F13" s="104"/>
      <c r="G13" s="100" t="s">
        <v>135</v>
      </c>
      <c r="H13" s="182">
        <f>Encroach!H11</f>
        <v>0</v>
      </c>
      <c r="I13" s="236"/>
    </row>
    <row r="14" spans="3:9" ht="12.75">
      <c r="C14" s="52" t="s">
        <v>146</v>
      </c>
      <c r="D14" s="119"/>
      <c r="E14" s="1"/>
      <c r="F14" s="104"/>
      <c r="G14" s="100" t="s">
        <v>136</v>
      </c>
      <c r="H14" s="182">
        <f>Encroach!H12</f>
        <v>0</v>
      </c>
      <c r="I14" s="236"/>
    </row>
    <row r="15" spans="3:9" ht="13.5" thickBot="1">
      <c r="C15" s="52" t="s">
        <v>147</v>
      </c>
      <c r="D15" s="119">
        <f>Encroach!D13</f>
        <v>0</v>
      </c>
      <c r="F15" s="104"/>
      <c r="G15" s="103" t="s">
        <v>198</v>
      </c>
      <c r="H15" s="183">
        <f>Encroach!H13</f>
        <v>0</v>
      </c>
      <c r="I15" s="236"/>
    </row>
    <row r="16" spans="6:9" ht="12.75">
      <c r="F16" s="147"/>
      <c r="G16" s="148" t="s">
        <v>139</v>
      </c>
      <c r="H16" s="187">
        <f>Encroach!H14</f>
        <v>0</v>
      </c>
      <c r="I16" s="237"/>
    </row>
    <row r="17" spans="6:9" ht="12.75">
      <c r="F17" s="150"/>
      <c r="G17" s="151" t="s">
        <v>140</v>
      </c>
      <c r="H17" s="188">
        <f>Encroach!H15</f>
        <v>0</v>
      </c>
      <c r="I17" s="237"/>
    </row>
    <row r="18" spans="6:9" ht="13.5" thickBot="1">
      <c r="F18" s="153"/>
      <c r="G18" s="155" t="s">
        <v>197</v>
      </c>
      <c r="H18" s="189">
        <f>Encroach!H16</f>
        <v>0</v>
      </c>
      <c r="I18" s="238"/>
    </row>
    <row r="19" spans="6:9" s="53" customFormat="1" ht="12.75">
      <c r="F19" s="107"/>
      <c r="G19" s="120"/>
      <c r="H19" s="107"/>
      <c r="I19" s="54"/>
    </row>
    <row r="20" spans="1:8" ht="12.75">
      <c r="A20" s="140" t="s">
        <v>157</v>
      </c>
      <c r="B20" s="129"/>
      <c r="C20" s="129"/>
      <c r="D20" s="194"/>
      <c r="E20" s="195" t="s">
        <v>1</v>
      </c>
      <c r="F20" s="196" t="s">
        <v>22</v>
      </c>
      <c r="G20" s="195" t="s">
        <v>158</v>
      </c>
      <c r="H20" s="197" t="s">
        <v>160</v>
      </c>
    </row>
    <row r="21" spans="1:8" ht="12.75">
      <c r="A21" s="125"/>
      <c r="B21" s="126"/>
      <c r="C21" s="126"/>
      <c r="D21" s="126"/>
      <c r="E21" s="204"/>
      <c r="F21" s="128"/>
      <c r="G21" s="127"/>
      <c r="H21" s="22" t="s">
        <v>161</v>
      </c>
    </row>
    <row r="22" spans="1:8" ht="12.75">
      <c r="A22" s="56" t="s">
        <v>41</v>
      </c>
      <c r="B22" s="19"/>
      <c r="C22" s="34" t="s">
        <v>266</v>
      </c>
      <c r="D22" s="19"/>
      <c r="E22" s="205"/>
      <c r="F22" s="13"/>
      <c r="G22" s="14"/>
      <c r="H22" s="23"/>
    </row>
    <row r="23" spans="1:8" ht="12.75">
      <c r="A23" s="56"/>
      <c r="B23" s="19" t="s">
        <v>162</v>
      </c>
      <c r="C23" s="34"/>
      <c r="D23" s="19"/>
      <c r="E23" s="205"/>
      <c r="F23" s="13" t="s">
        <v>4</v>
      </c>
      <c r="G23" s="14">
        <v>1.75</v>
      </c>
      <c r="H23" s="24">
        <f>+E23*G23</f>
        <v>0</v>
      </c>
    </row>
    <row r="24" spans="1:8" ht="12.75">
      <c r="A24" s="10"/>
      <c r="B24" s="19" t="s">
        <v>87</v>
      </c>
      <c r="C24" s="19"/>
      <c r="D24" s="19"/>
      <c r="E24" s="206"/>
      <c r="F24" s="13" t="s">
        <v>4</v>
      </c>
      <c r="G24" s="14">
        <v>1.25</v>
      </c>
      <c r="H24" s="24">
        <f>+E24*G24</f>
        <v>0</v>
      </c>
    </row>
    <row r="25" spans="1:8" ht="12.75">
      <c r="A25" s="10"/>
      <c r="B25" s="11" t="s">
        <v>163</v>
      </c>
      <c r="C25" s="11"/>
      <c r="D25" s="11"/>
      <c r="E25" s="206"/>
      <c r="F25" s="13" t="s">
        <v>77</v>
      </c>
      <c r="G25" s="16">
        <v>65</v>
      </c>
      <c r="H25" s="24">
        <f aca="true" t="shared" si="0" ref="H25:H31">+E25*G25</f>
        <v>0</v>
      </c>
    </row>
    <row r="26" spans="1:8" ht="12.75">
      <c r="A26" s="10"/>
      <c r="B26" s="11"/>
      <c r="C26" s="11"/>
      <c r="D26" s="11"/>
      <c r="E26" s="206"/>
      <c r="F26" s="13"/>
      <c r="G26" s="16"/>
      <c r="H26" s="24">
        <f t="shared" si="0"/>
        <v>0</v>
      </c>
    </row>
    <row r="27" spans="1:8" ht="12.75">
      <c r="A27" s="10"/>
      <c r="B27" s="11"/>
      <c r="C27" s="11"/>
      <c r="D27" s="11"/>
      <c r="E27" s="206"/>
      <c r="F27" s="13"/>
      <c r="G27" s="16"/>
      <c r="H27" s="24">
        <f t="shared" si="0"/>
        <v>0</v>
      </c>
    </row>
    <row r="28" spans="1:8" ht="12.75">
      <c r="A28" s="10"/>
      <c r="B28" s="11" t="s">
        <v>164</v>
      </c>
      <c r="C28" s="11"/>
      <c r="D28" s="11"/>
      <c r="E28" s="206"/>
      <c r="F28" s="13" t="s">
        <v>3</v>
      </c>
      <c r="G28" s="16">
        <v>13</v>
      </c>
      <c r="H28" s="24">
        <f t="shared" si="0"/>
        <v>0</v>
      </c>
    </row>
    <row r="29" spans="1:8" ht="12.75">
      <c r="A29" s="10"/>
      <c r="B29" s="11" t="s">
        <v>39</v>
      </c>
      <c r="C29" s="11"/>
      <c r="D29" s="11"/>
      <c r="E29" s="206"/>
      <c r="F29" s="13" t="s">
        <v>4</v>
      </c>
      <c r="G29" s="16">
        <v>0.6</v>
      </c>
      <c r="H29" s="24">
        <f t="shared" si="0"/>
        <v>0</v>
      </c>
    </row>
    <row r="30" spans="1:8" ht="12.75">
      <c r="A30" s="10"/>
      <c r="B30" s="11" t="s">
        <v>165</v>
      </c>
      <c r="C30" s="11"/>
      <c r="D30" s="11"/>
      <c r="E30" s="206"/>
      <c r="F30" s="13" t="s">
        <v>3</v>
      </c>
      <c r="G30" s="16">
        <v>2</v>
      </c>
      <c r="H30" s="24">
        <f t="shared" si="0"/>
        <v>0</v>
      </c>
    </row>
    <row r="31" spans="1:8" ht="12.75">
      <c r="A31" s="10"/>
      <c r="B31" s="19" t="s">
        <v>75</v>
      </c>
      <c r="C31" s="19"/>
      <c r="D31" s="19"/>
      <c r="E31" s="206"/>
      <c r="F31" s="13" t="s">
        <v>3</v>
      </c>
      <c r="G31" s="16">
        <v>3.5</v>
      </c>
      <c r="H31" s="24">
        <f t="shared" si="0"/>
        <v>0</v>
      </c>
    </row>
    <row r="32" spans="1:8" ht="12.75">
      <c r="A32" s="10"/>
      <c r="B32" s="19" t="s">
        <v>166</v>
      </c>
      <c r="C32" s="19"/>
      <c r="D32" s="19"/>
      <c r="E32" s="207"/>
      <c r="F32" s="13" t="s">
        <v>79</v>
      </c>
      <c r="G32" s="93">
        <v>25</v>
      </c>
      <c r="H32" s="24">
        <f aca="true" t="shared" si="1" ref="H32:H37">+E32*G32</f>
        <v>0</v>
      </c>
    </row>
    <row r="33" spans="1:8" ht="12.75">
      <c r="A33" s="10"/>
      <c r="B33" s="19" t="s">
        <v>81</v>
      </c>
      <c r="C33" s="19"/>
      <c r="D33" s="19"/>
      <c r="E33" s="207"/>
      <c r="F33" s="13" t="s">
        <v>4</v>
      </c>
      <c r="G33" s="93">
        <v>0.5</v>
      </c>
      <c r="H33" s="24">
        <f t="shared" si="1"/>
        <v>0</v>
      </c>
    </row>
    <row r="34" spans="1:8" ht="12.75">
      <c r="A34" s="10"/>
      <c r="B34" s="19" t="s">
        <v>78</v>
      </c>
      <c r="C34" s="20"/>
      <c r="D34" s="21"/>
      <c r="E34" s="207"/>
      <c r="F34" s="13" t="s">
        <v>4</v>
      </c>
      <c r="G34" s="25">
        <v>3.5</v>
      </c>
      <c r="H34" s="24">
        <f t="shared" si="1"/>
        <v>0</v>
      </c>
    </row>
    <row r="35" spans="1:8" ht="12.75">
      <c r="A35" s="10"/>
      <c r="B35" s="19" t="s">
        <v>199</v>
      </c>
      <c r="C35" s="20"/>
      <c r="D35" s="19"/>
      <c r="E35" s="207"/>
      <c r="F35" s="13" t="s">
        <v>80</v>
      </c>
      <c r="G35" s="48">
        <v>1.5</v>
      </c>
      <c r="H35" s="24">
        <f t="shared" si="1"/>
        <v>0</v>
      </c>
    </row>
    <row r="36" spans="1:8" ht="12.75">
      <c r="A36" s="10"/>
      <c r="B36" s="19" t="s">
        <v>167</v>
      </c>
      <c r="C36" s="20"/>
      <c r="D36" s="19"/>
      <c r="E36" s="207"/>
      <c r="F36" s="13" t="s">
        <v>4</v>
      </c>
      <c r="G36" s="48">
        <v>3.5</v>
      </c>
      <c r="H36" s="24">
        <f t="shared" si="1"/>
        <v>0</v>
      </c>
    </row>
    <row r="37" spans="1:8" ht="12.75">
      <c r="A37" s="10"/>
      <c r="B37" s="19"/>
      <c r="C37" s="20"/>
      <c r="D37" s="19"/>
      <c r="E37" s="207"/>
      <c r="F37" s="13"/>
      <c r="G37" s="48"/>
      <c r="H37" s="24">
        <f t="shared" si="1"/>
        <v>0</v>
      </c>
    </row>
    <row r="38" spans="1:8" ht="12.75">
      <c r="A38" s="10"/>
      <c r="B38" s="19"/>
      <c r="C38" s="20"/>
      <c r="D38" s="19"/>
      <c r="E38" s="207"/>
      <c r="F38" s="13"/>
      <c r="G38" s="48"/>
      <c r="H38" s="24"/>
    </row>
    <row r="39" spans="1:8" ht="12.75">
      <c r="A39" s="56" t="s">
        <v>18</v>
      </c>
      <c r="B39" s="11"/>
      <c r="C39" s="11"/>
      <c r="D39" s="11"/>
      <c r="E39" s="206"/>
      <c r="F39" s="13"/>
      <c r="G39" s="16"/>
      <c r="H39" s="24">
        <f aca="true" t="shared" si="2" ref="H39:H46">+E39*G39</f>
        <v>0</v>
      </c>
    </row>
    <row r="40" spans="1:8" ht="12.75">
      <c r="A40" s="10"/>
      <c r="B40" s="11" t="s">
        <v>170</v>
      </c>
      <c r="C40" s="11"/>
      <c r="D40" s="11"/>
      <c r="E40" s="206"/>
      <c r="F40" s="13" t="s">
        <v>3</v>
      </c>
      <c r="G40" s="16">
        <v>15</v>
      </c>
      <c r="H40" s="24">
        <f t="shared" si="2"/>
        <v>0</v>
      </c>
    </row>
    <row r="41" spans="1:8" ht="12.75">
      <c r="A41" s="10"/>
      <c r="B41" s="11" t="s">
        <v>200</v>
      </c>
      <c r="C41" s="11"/>
      <c r="D41" s="11"/>
      <c r="E41" s="206"/>
      <c r="F41" s="13" t="s">
        <v>3</v>
      </c>
      <c r="G41" s="16">
        <v>12</v>
      </c>
      <c r="H41" s="24">
        <f t="shared" si="2"/>
        <v>0</v>
      </c>
    </row>
    <row r="42" spans="1:8" ht="12.75">
      <c r="A42" s="10"/>
      <c r="B42" s="11" t="s">
        <v>201</v>
      </c>
      <c r="C42" s="11"/>
      <c r="D42" s="11"/>
      <c r="E42" s="206"/>
      <c r="F42" s="13" t="s">
        <v>3</v>
      </c>
      <c r="G42" s="16">
        <v>9</v>
      </c>
      <c r="H42" s="24">
        <f t="shared" si="2"/>
        <v>0</v>
      </c>
    </row>
    <row r="43" spans="1:8" ht="12.75">
      <c r="A43" s="10"/>
      <c r="B43" s="11" t="s">
        <v>171</v>
      </c>
      <c r="C43" s="11"/>
      <c r="D43" s="11"/>
      <c r="E43" s="206"/>
      <c r="F43" s="13" t="s">
        <v>4</v>
      </c>
      <c r="G43" s="17">
        <v>7</v>
      </c>
      <c r="H43" s="24">
        <f t="shared" si="2"/>
        <v>0</v>
      </c>
    </row>
    <row r="44" spans="1:8" ht="12.75">
      <c r="A44" s="10"/>
      <c r="B44" s="11" t="s">
        <v>83</v>
      </c>
      <c r="C44" s="11"/>
      <c r="D44" s="11"/>
      <c r="E44" s="206"/>
      <c r="F44" s="13" t="s">
        <v>4</v>
      </c>
      <c r="G44" s="17">
        <v>4.75</v>
      </c>
      <c r="H44" s="24">
        <f t="shared" si="2"/>
        <v>0</v>
      </c>
    </row>
    <row r="45" spans="1:8" ht="12.75">
      <c r="A45" s="10"/>
      <c r="B45" s="11" t="s">
        <v>172</v>
      </c>
      <c r="C45" s="11"/>
      <c r="D45" s="11"/>
      <c r="E45" s="206"/>
      <c r="F45" s="13" t="s">
        <v>5</v>
      </c>
      <c r="G45" s="17">
        <v>2200</v>
      </c>
      <c r="H45" s="24">
        <f t="shared" si="2"/>
        <v>0</v>
      </c>
    </row>
    <row r="46" spans="1:8" ht="12.75">
      <c r="A46" s="10"/>
      <c r="B46" s="11" t="s">
        <v>173</v>
      </c>
      <c r="C46" s="11"/>
      <c r="D46" s="11"/>
      <c r="E46" s="206"/>
      <c r="F46" s="13" t="s">
        <v>4</v>
      </c>
      <c r="G46" s="17">
        <v>9.5</v>
      </c>
      <c r="H46" s="24">
        <f t="shared" si="2"/>
        <v>0</v>
      </c>
    </row>
    <row r="47" spans="1:8" ht="12.75">
      <c r="A47" s="10"/>
      <c r="B47" s="11"/>
      <c r="C47" s="11"/>
      <c r="D47" s="221"/>
      <c r="E47" s="206"/>
      <c r="F47" s="33"/>
      <c r="G47" s="222"/>
      <c r="H47" s="24"/>
    </row>
    <row r="48" spans="1:8" ht="12.75">
      <c r="A48" s="10"/>
      <c r="B48" s="11"/>
      <c r="C48" s="11"/>
      <c r="D48" s="243" t="s">
        <v>270</v>
      </c>
      <c r="E48" s="243"/>
      <c r="F48" s="243"/>
      <c r="G48" s="244"/>
      <c r="H48" s="24">
        <f>SUM(H23:H47)*0.1</f>
        <v>0</v>
      </c>
    </row>
    <row r="49" spans="1:8" ht="15.75">
      <c r="A49" s="145"/>
      <c r="B49" s="4"/>
      <c r="C49" s="4"/>
      <c r="D49" s="4"/>
      <c r="E49" s="207"/>
      <c r="F49" s="84"/>
      <c r="G49" s="220" t="s">
        <v>51</v>
      </c>
      <c r="H49" s="85">
        <f>SUM(H22:H48)</f>
        <v>0</v>
      </c>
    </row>
    <row r="50" spans="1:8" ht="12.75">
      <c r="A50" s="56" t="s">
        <v>19</v>
      </c>
      <c r="B50" s="11"/>
      <c r="C50" s="11"/>
      <c r="D50" s="11"/>
      <c r="E50" s="206"/>
      <c r="F50" s="13"/>
      <c r="G50" s="17"/>
      <c r="H50" s="24">
        <f aca="true" t="shared" si="3" ref="H50:H59">+E50*G50</f>
        <v>0</v>
      </c>
    </row>
    <row r="51" spans="1:8" ht="12.75">
      <c r="A51" s="10"/>
      <c r="B51" s="11"/>
      <c r="C51" s="11" t="s">
        <v>174</v>
      </c>
      <c r="D51" s="11"/>
      <c r="E51" s="206"/>
      <c r="F51" s="13" t="s">
        <v>4</v>
      </c>
      <c r="G51" s="17">
        <v>6.5</v>
      </c>
      <c r="H51" s="24">
        <f t="shared" si="3"/>
        <v>0</v>
      </c>
    </row>
    <row r="52" spans="1:8" ht="12.75">
      <c r="A52" s="10"/>
      <c r="B52" s="11"/>
      <c r="C52" s="11" t="s">
        <v>175</v>
      </c>
      <c r="D52" s="11"/>
      <c r="E52" s="206"/>
      <c r="F52" s="13" t="s">
        <v>4</v>
      </c>
      <c r="G52" s="17">
        <v>8.5</v>
      </c>
      <c r="H52" s="24">
        <f t="shared" si="3"/>
        <v>0</v>
      </c>
    </row>
    <row r="53" spans="1:8" ht="12.75">
      <c r="A53" s="10"/>
      <c r="B53" s="11"/>
      <c r="C53" s="201"/>
      <c r="D53" s="11"/>
      <c r="E53" s="206"/>
      <c r="F53" s="13"/>
      <c r="G53" s="202"/>
      <c r="H53" s="24">
        <f t="shared" si="3"/>
        <v>0</v>
      </c>
    </row>
    <row r="54" spans="1:8" ht="12.75">
      <c r="A54" s="56" t="s">
        <v>202</v>
      </c>
      <c r="B54" s="11"/>
      <c r="C54" s="11"/>
      <c r="D54" s="11"/>
      <c r="E54" s="206"/>
      <c r="F54" s="13" t="s">
        <v>4</v>
      </c>
      <c r="G54" s="17">
        <v>3.5</v>
      </c>
      <c r="H54" s="24">
        <f t="shared" si="3"/>
        <v>0</v>
      </c>
    </row>
    <row r="55" spans="1:8" ht="12.75">
      <c r="A55" s="10"/>
      <c r="B55" s="11" t="s">
        <v>82</v>
      </c>
      <c r="C55" s="11"/>
      <c r="D55" s="11"/>
      <c r="E55" s="206"/>
      <c r="F55" s="13" t="s">
        <v>4</v>
      </c>
      <c r="G55" s="17">
        <v>3.5</v>
      </c>
      <c r="H55" s="24">
        <f t="shared" si="3"/>
        <v>0</v>
      </c>
    </row>
    <row r="56" spans="1:8" ht="12.75">
      <c r="A56" s="10"/>
      <c r="B56" s="11" t="s">
        <v>203</v>
      </c>
      <c r="C56" s="11"/>
      <c r="D56" s="11"/>
      <c r="E56" s="206"/>
      <c r="F56" s="13" t="s">
        <v>3</v>
      </c>
      <c r="G56" s="17">
        <v>6.5</v>
      </c>
      <c r="H56" s="24">
        <f t="shared" si="3"/>
        <v>0</v>
      </c>
    </row>
    <row r="57" spans="1:8" ht="12.75">
      <c r="A57" s="10"/>
      <c r="B57" s="11"/>
      <c r="C57" s="11"/>
      <c r="D57" s="11"/>
      <c r="E57" s="206"/>
      <c r="F57" s="13"/>
      <c r="G57" s="17"/>
      <c r="H57" s="24"/>
    </row>
    <row r="58" spans="1:8" ht="12.75">
      <c r="A58" s="10"/>
      <c r="B58" s="11"/>
      <c r="C58" s="11"/>
      <c r="D58" s="11"/>
      <c r="E58" s="206"/>
      <c r="F58" s="13"/>
      <c r="G58" s="17"/>
      <c r="H58" s="24"/>
    </row>
    <row r="59" spans="1:8" ht="12.75">
      <c r="A59" s="10"/>
      <c r="B59" s="11"/>
      <c r="C59" s="11"/>
      <c r="D59" s="11"/>
      <c r="E59" s="206"/>
      <c r="F59" s="13"/>
      <c r="G59" s="17"/>
      <c r="H59" s="24">
        <f t="shared" si="3"/>
        <v>0</v>
      </c>
    </row>
    <row r="60" spans="1:8" ht="12.75">
      <c r="A60" s="56" t="s">
        <v>20</v>
      </c>
      <c r="B60" s="11"/>
      <c r="C60" s="11"/>
      <c r="D60" s="11"/>
      <c r="E60" s="206"/>
      <c r="F60" s="13"/>
      <c r="G60" s="17"/>
      <c r="H60" s="24"/>
    </row>
    <row r="61" spans="1:8" ht="12.75">
      <c r="A61" s="10"/>
      <c r="B61" s="11" t="s">
        <v>84</v>
      </c>
      <c r="C61" s="11"/>
      <c r="D61" s="11"/>
      <c r="E61" s="206"/>
      <c r="F61" s="13" t="s">
        <v>5</v>
      </c>
      <c r="G61" s="17">
        <v>475</v>
      </c>
      <c r="H61" s="24">
        <f aca="true" t="shared" si="4" ref="H61:H67">+E61*G61</f>
        <v>0</v>
      </c>
    </row>
    <row r="62" spans="1:8" ht="12.75">
      <c r="A62" s="10"/>
      <c r="B62" s="11" t="s">
        <v>85</v>
      </c>
      <c r="C62" s="11"/>
      <c r="D62" s="11"/>
      <c r="E62" s="206"/>
      <c r="F62" s="13" t="s">
        <v>5</v>
      </c>
      <c r="G62" s="17">
        <v>175</v>
      </c>
      <c r="H62" s="24">
        <f t="shared" si="4"/>
        <v>0</v>
      </c>
    </row>
    <row r="63" spans="1:8" ht="12.75">
      <c r="A63" s="10"/>
      <c r="B63" s="11" t="s">
        <v>86</v>
      </c>
      <c r="C63" s="11"/>
      <c r="D63" s="11"/>
      <c r="E63" s="206"/>
      <c r="F63" s="13" t="s">
        <v>5</v>
      </c>
      <c r="G63" s="18">
        <v>265</v>
      </c>
      <c r="H63" s="24">
        <f t="shared" si="4"/>
        <v>0</v>
      </c>
    </row>
    <row r="64" spans="1:8" ht="12.75">
      <c r="A64" s="10"/>
      <c r="B64" s="11"/>
      <c r="C64" s="11"/>
      <c r="D64" s="11"/>
      <c r="E64" s="206"/>
      <c r="F64" s="13"/>
      <c r="G64" s="18"/>
      <c r="H64" s="24"/>
    </row>
    <row r="65" spans="1:8" ht="12.75">
      <c r="A65" s="10"/>
      <c r="B65" s="11"/>
      <c r="C65" s="11"/>
      <c r="D65" s="11"/>
      <c r="E65" s="206"/>
      <c r="F65" s="13"/>
      <c r="G65" s="18"/>
      <c r="H65" s="24">
        <f t="shared" si="4"/>
        <v>0</v>
      </c>
    </row>
    <row r="66" spans="1:8" ht="12.75">
      <c r="A66" s="56" t="s">
        <v>74</v>
      </c>
      <c r="B66" s="11"/>
      <c r="C66" s="11"/>
      <c r="D66" s="11"/>
      <c r="E66" s="206"/>
      <c r="F66" s="13"/>
      <c r="G66" s="17"/>
      <c r="H66" s="24">
        <f t="shared" si="4"/>
        <v>0</v>
      </c>
    </row>
    <row r="67" spans="1:8" ht="12.75">
      <c r="A67" s="15"/>
      <c r="B67" s="11" t="s">
        <v>204</v>
      </c>
      <c r="C67" s="11"/>
      <c r="D67" s="11"/>
      <c r="E67" s="206"/>
      <c r="F67" s="13" t="s">
        <v>5</v>
      </c>
      <c r="G67" s="18">
        <v>1800</v>
      </c>
      <c r="H67" s="24">
        <f t="shared" si="4"/>
        <v>0</v>
      </c>
    </row>
    <row r="68" spans="1:8" ht="12.75">
      <c r="A68" s="10"/>
      <c r="B68" s="11"/>
      <c r="C68" s="11"/>
      <c r="D68" s="11"/>
      <c r="E68" s="206"/>
      <c r="F68" s="13"/>
      <c r="G68" s="18"/>
      <c r="H68" s="24">
        <f aca="true" t="shared" si="5" ref="H68:H73">+E68*G68</f>
        <v>0</v>
      </c>
    </row>
    <row r="69" spans="1:8" ht="12.75">
      <c r="A69" s="10"/>
      <c r="B69" s="11"/>
      <c r="C69" s="11"/>
      <c r="D69" s="11"/>
      <c r="E69" s="206"/>
      <c r="F69" s="13"/>
      <c r="G69" s="18"/>
      <c r="H69" s="24">
        <f t="shared" si="5"/>
        <v>0</v>
      </c>
    </row>
    <row r="70" spans="1:8" ht="12.75">
      <c r="A70" s="72" t="s">
        <v>176</v>
      </c>
      <c r="B70" s="20"/>
      <c r="C70" s="19"/>
      <c r="D70" s="21"/>
      <c r="E70" s="208"/>
      <c r="F70" s="22"/>
      <c r="G70" s="25"/>
      <c r="H70" s="24">
        <f t="shared" si="5"/>
        <v>0</v>
      </c>
    </row>
    <row r="71" spans="1:8" ht="12.75">
      <c r="A71" s="6"/>
      <c r="B71" s="19" t="s">
        <v>90</v>
      </c>
      <c r="C71" s="7"/>
      <c r="D71" s="7"/>
      <c r="E71" s="206"/>
      <c r="F71" s="32" t="s">
        <v>40</v>
      </c>
      <c r="G71" s="18">
        <v>175</v>
      </c>
      <c r="H71" s="24">
        <f t="shared" si="5"/>
        <v>0</v>
      </c>
    </row>
    <row r="72" spans="1:8" ht="12.75">
      <c r="A72" s="6"/>
      <c r="B72" s="19" t="s">
        <v>205</v>
      </c>
      <c r="C72" s="7"/>
      <c r="D72" s="7"/>
      <c r="E72" s="206"/>
      <c r="F72" s="32" t="s">
        <v>40</v>
      </c>
      <c r="G72" s="18">
        <v>475</v>
      </c>
      <c r="H72" s="24">
        <f t="shared" si="5"/>
        <v>0</v>
      </c>
    </row>
    <row r="73" spans="1:8" ht="12.75">
      <c r="A73" s="6"/>
      <c r="B73" s="19" t="s">
        <v>91</v>
      </c>
      <c r="C73" s="7"/>
      <c r="D73" s="7"/>
      <c r="E73" s="206"/>
      <c r="F73" s="32" t="s">
        <v>40</v>
      </c>
      <c r="G73" s="18">
        <v>300</v>
      </c>
      <c r="H73" s="24">
        <f t="shared" si="5"/>
        <v>0</v>
      </c>
    </row>
    <row r="74" spans="1:8" ht="12.75">
      <c r="A74" s="6"/>
      <c r="B74" s="19"/>
      <c r="C74" s="7"/>
      <c r="D74" s="7"/>
      <c r="E74" s="206"/>
      <c r="F74" s="32"/>
      <c r="G74" s="18"/>
      <c r="H74" s="24"/>
    </row>
    <row r="75" spans="1:8" ht="12.75">
      <c r="A75" s="10"/>
      <c r="B75" s="11"/>
      <c r="C75" s="11"/>
      <c r="D75" s="11"/>
      <c r="E75" s="206"/>
      <c r="F75" s="13"/>
      <c r="G75" s="18"/>
      <c r="H75" s="24">
        <f aca="true" t="shared" si="6" ref="H75:H80">+E75*G75</f>
        <v>0</v>
      </c>
    </row>
    <row r="76" spans="1:8" ht="12.75">
      <c r="A76" s="56" t="s">
        <v>24</v>
      </c>
      <c r="B76" s="11"/>
      <c r="C76" s="11"/>
      <c r="D76" s="11"/>
      <c r="E76" s="206"/>
      <c r="F76" s="13"/>
      <c r="G76" s="18"/>
      <c r="H76" s="24">
        <f t="shared" si="6"/>
        <v>0</v>
      </c>
    </row>
    <row r="77" spans="1:8" ht="12.75">
      <c r="A77" s="10"/>
      <c r="B77" s="11" t="s">
        <v>6</v>
      </c>
      <c r="C77" s="11"/>
      <c r="D77" s="11"/>
      <c r="E77" s="206"/>
      <c r="F77" s="13" t="s">
        <v>5</v>
      </c>
      <c r="G77" s="18">
        <v>6200</v>
      </c>
      <c r="H77" s="24">
        <f t="shared" si="6"/>
        <v>0</v>
      </c>
    </row>
    <row r="78" spans="1:8" ht="12.75">
      <c r="A78" s="10"/>
      <c r="B78" s="11" t="s">
        <v>7</v>
      </c>
      <c r="C78" s="11"/>
      <c r="D78" s="11"/>
      <c r="E78" s="206"/>
      <c r="F78" s="13" t="s">
        <v>5</v>
      </c>
      <c r="G78" s="18">
        <v>6500</v>
      </c>
      <c r="H78" s="24">
        <f t="shared" si="6"/>
        <v>0</v>
      </c>
    </row>
    <row r="79" spans="1:8" ht="12.75">
      <c r="A79" s="10"/>
      <c r="B79" s="11" t="s">
        <v>252</v>
      </c>
      <c r="C79" s="11"/>
      <c r="D79" s="11"/>
      <c r="E79" s="206"/>
      <c r="F79" s="13" t="s">
        <v>5</v>
      </c>
      <c r="G79" s="18">
        <v>4100</v>
      </c>
      <c r="H79" s="24">
        <f t="shared" si="6"/>
        <v>0</v>
      </c>
    </row>
    <row r="80" spans="1:8" ht="12.75">
      <c r="A80" s="10"/>
      <c r="B80" s="11" t="s">
        <v>253</v>
      </c>
      <c r="C80" s="11"/>
      <c r="D80" s="11"/>
      <c r="E80" s="206"/>
      <c r="F80" s="13" t="s">
        <v>40</v>
      </c>
      <c r="G80" s="18">
        <v>5900</v>
      </c>
      <c r="H80" s="24">
        <f t="shared" si="6"/>
        <v>0</v>
      </c>
    </row>
    <row r="81" spans="1:8" ht="12.75">
      <c r="A81" s="10"/>
      <c r="B81" s="11"/>
      <c r="C81" s="11"/>
      <c r="D81" s="11"/>
      <c r="E81" s="206"/>
      <c r="F81" s="13"/>
      <c r="G81" s="18"/>
      <c r="H81" s="24"/>
    </row>
    <row r="82" spans="1:8" ht="12.75">
      <c r="A82" s="10"/>
      <c r="B82" s="11"/>
      <c r="C82" s="11"/>
      <c r="D82" s="11"/>
      <c r="E82" s="206"/>
      <c r="F82" s="13"/>
      <c r="G82" s="18"/>
      <c r="H82" s="24"/>
    </row>
    <row r="83" spans="1:8" ht="12.75">
      <c r="A83" s="56" t="s">
        <v>206</v>
      </c>
      <c r="B83" s="11"/>
      <c r="C83" s="11"/>
      <c r="D83" s="11"/>
      <c r="E83" s="206"/>
      <c r="F83" s="13"/>
      <c r="G83" s="18"/>
      <c r="H83" s="24">
        <f aca="true" t="shared" si="7" ref="H83:H89">+E83*G83</f>
        <v>0</v>
      </c>
    </row>
    <row r="84" spans="1:8" ht="12.75">
      <c r="A84" s="56"/>
      <c r="B84" s="11" t="s">
        <v>207</v>
      </c>
      <c r="C84" s="11"/>
      <c r="D84" s="11"/>
      <c r="E84" s="206"/>
      <c r="F84" s="13" t="s">
        <v>33</v>
      </c>
      <c r="G84" s="18"/>
      <c r="H84" s="24">
        <f t="shared" si="7"/>
        <v>0</v>
      </c>
    </row>
    <row r="85" spans="1:8" ht="12.75">
      <c r="A85" s="56"/>
      <c r="B85" s="11" t="s">
        <v>261</v>
      </c>
      <c r="C85" s="11"/>
      <c r="D85" s="11"/>
      <c r="E85" s="206"/>
      <c r="F85" s="13" t="s">
        <v>3</v>
      </c>
      <c r="G85" s="18">
        <v>4.5</v>
      </c>
      <c r="H85" s="24">
        <f t="shared" si="7"/>
        <v>0</v>
      </c>
    </row>
    <row r="86" spans="1:8" ht="12.75">
      <c r="A86" s="6"/>
      <c r="B86" s="19" t="s">
        <v>260</v>
      </c>
      <c r="C86" s="7"/>
      <c r="D86" s="7"/>
      <c r="E86" s="206"/>
      <c r="F86" s="32" t="s">
        <v>3</v>
      </c>
      <c r="G86" s="18">
        <v>8.75</v>
      </c>
      <c r="H86" s="24">
        <f t="shared" si="7"/>
        <v>0</v>
      </c>
    </row>
    <row r="87" spans="1:8" ht="12.75">
      <c r="A87" s="6"/>
      <c r="B87" s="19" t="s">
        <v>262</v>
      </c>
      <c r="C87" s="7"/>
      <c r="D87" s="7"/>
      <c r="E87" s="206"/>
      <c r="F87" s="32" t="s">
        <v>3</v>
      </c>
      <c r="G87" s="18">
        <v>12.75</v>
      </c>
      <c r="H87" s="24">
        <f t="shared" si="7"/>
        <v>0</v>
      </c>
    </row>
    <row r="88" spans="1:8" ht="12.75">
      <c r="A88" s="6"/>
      <c r="B88" s="19" t="s">
        <v>263</v>
      </c>
      <c r="C88" s="7"/>
      <c r="D88" s="7"/>
      <c r="E88" s="206"/>
      <c r="F88" s="32" t="s">
        <v>40</v>
      </c>
      <c r="G88" s="18">
        <v>80</v>
      </c>
      <c r="H88" s="24">
        <f t="shared" si="7"/>
        <v>0</v>
      </c>
    </row>
    <row r="89" spans="1:8" ht="12.75">
      <c r="A89" s="10"/>
      <c r="B89" s="11" t="s">
        <v>254</v>
      </c>
      <c r="C89" s="11"/>
      <c r="D89" s="11"/>
      <c r="E89" s="206"/>
      <c r="F89" s="13" t="s">
        <v>40</v>
      </c>
      <c r="G89" s="18">
        <v>165</v>
      </c>
      <c r="H89" s="24">
        <f t="shared" si="7"/>
        <v>0</v>
      </c>
    </row>
    <row r="90" spans="1:8" ht="12.75">
      <c r="A90" s="10"/>
      <c r="B90" s="11"/>
      <c r="C90" s="11"/>
      <c r="D90" s="11"/>
      <c r="E90" s="206"/>
      <c r="F90" s="13"/>
      <c r="G90" s="18"/>
      <c r="H90" s="24"/>
    </row>
    <row r="91" spans="1:8" ht="12.75">
      <c r="A91" s="10"/>
      <c r="B91" s="11"/>
      <c r="C91" s="11"/>
      <c r="D91" s="11"/>
      <c r="E91" s="206"/>
      <c r="F91" s="13"/>
      <c r="G91" s="18"/>
      <c r="H91" s="24"/>
    </row>
    <row r="92" spans="1:8" ht="12.75">
      <c r="A92" s="10"/>
      <c r="B92" s="11"/>
      <c r="C92" s="11"/>
      <c r="D92" s="11"/>
      <c r="E92" s="206"/>
      <c r="F92" s="13"/>
      <c r="G92" s="18"/>
      <c r="H92" s="24"/>
    </row>
    <row r="93" spans="1:8" ht="12.75">
      <c r="A93" s="10"/>
      <c r="B93" s="11"/>
      <c r="C93" s="11"/>
      <c r="D93" s="11"/>
      <c r="E93" s="206"/>
      <c r="F93" s="13"/>
      <c r="G93" s="18"/>
      <c r="H93" s="24"/>
    </row>
    <row r="94" spans="1:8" ht="12.75">
      <c r="A94" s="10"/>
      <c r="B94" s="11"/>
      <c r="C94" s="11"/>
      <c r="D94" s="11"/>
      <c r="E94" s="206"/>
      <c r="F94" s="13"/>
      <c r="G94" s="18"/>
      <c r="H94" s="24"/>
    </row>
    <row r="95" spans="1:8" ht="12.75">
      <c r="A95" s="10"/>
      <c r="B95" s="11"/>
      <c r="C95" s="11"/>
      <c r="D95" s="243" t="s">
        <v>270</v>
      </c>
      <c r="E95" s="243"/>
      <c r="F95" s="243"/>
      <c r="G95" s="244"/>
      <c r="H95" s="24">
        <f>SUM(H51:H94)*0.1</f>
        <v>0</v>
      </c>
    </row>
    <row r="96" spans="1:8" ht="15.75">
      <c r="A96" s="10"/>
      <c r="B96" s="11"/>
      <c r="C96" s="11"/>
      <c r="D96" s="11"/>
      <c r="E96" s="206"/>
      <c r="F96" s="13"/>
      <c r="G96" s="96" t="s">
        <v>51</v>
      </c>
      <c r="H96" s="24">
        <f>SUM(H51:H95)</f>
        <v>0</v>
      </c>
    </row>
    <row r="97" spans="1:8" ht="12.75">
      <c r="A97" s="10"/>
      <c r="B97" s="11"/>
      <c r="C97" s="11"/>
      <c r="D97" s="11"/>
      <c r="E97" s="206"/>
      <c r="F97" s="13"/>
      <c r="G97" s="18"/>
      <c r="H97" s="24">
        <f aca="true" t="shared" si="8" ref="H97:H103">+E97*G97</f>
        <v>0</v>
      </c>
    </row>
    <row r="98" spans="1:8" ht="12.75">
      <c r="A98" s="56" t="s">
        <v>37</v>
      </c>
      <c r="B98" s="11"/>
      <c r="C98" s="11"/>
      <c r="D98" s="11"/>
      <c r="E98" s="206"/>
      <c r="F98" s="13"/>
      <c r="G98" s="18"/>
      <c r="H98" s="24">
        <f t="shared" si="8"/>
        <v>0</v>
      </c>
    </row>
    <row r="99" spans="1:8" ht="12.75">
      <c r="A99" s="10"/>
      <c r="B99" s="34" t="s">
        <v>88</v>
      </c>
      <c r="C99" s="11"/>
      <c r="D99" s="11"/>
      <c r="E99" s="206"/>
      <c r="F99" s="13" t="s">
        <v>33</v>
      </c>
      <c r="G99" s="157">
        <v>205000</v>
      </c>
      <c r="H99" s="24">
        <f t="shared" si="8"/>
        <v>0</v>
      </c>
    </row>
    <row r="100" spans="1:8" ht="12.75">
      <c r="A100" s="10"/>
      <c r="B100" s="158" t="s">
        <v>255</v>
      </c>
      <c r="C100" s="11"/>
      <c r="D100" s="158"/>
      <c r="E100" s="206"/>
      <c r="F100" s="13" t="s">
        <v>33</v>
      </c>
      <c r="G100" s="18">
        <v>50000</v>
      </c>
      <c r="H100" s="24">
        <f t="shared" si="8"/>
        <v>0</v>
      </c>
    </row>
    <row r="101" spans="1:8" ht="12.75">
      <c r="A101" s="6"/>
      <c r="B101" s="19" t="s">
        <v>89</v>
      </c>
      <c r="C101" s="7"/>
      <c r="D101" s="7"/>
      <c r="E101" s="206"/>
      <c r="F101" s="32" t="s">
        <v>40</v>
      </c>
      <c r="G101" s="18">
        <v>25000</v>
      </c>
      <c r="H101" s="24">
        <f t="shared" si="8"/>
        <v>0</v>
      </c>
    </row>
    <row r="102" spans="1:8" ht="12.75">
      <c r="A102" s="10"/>
      <c r="B102" s="11" t="s">
        <v>177</v>
      </c>
      <c r="C102" s="11"/>
      <c r="D102" s="11"/>
      <c r="E102" s="206"/>
      <c r="F102" s="13" t="s">
        <v>5</v>
      </c>
      <c r="G102" s="18">
        <v>425</v>
      </c>
      <c r="H102" s="24">
        <f t="shared" si="8"/>
        <v>0</v>
      </c>
    </row>
    <row r="103" spans="1:8" ht="12.75">
      <c r="A103" s="10"/>
      <c r="B103" s="11" t="s">
        <v>257</v>
      </c>
      <c r="C103" s="11"/>
      <c r="D103" s="11"/>
      <c r="E103" s="206"/>
      <c r="F103" s="33" t="s">
        <v>3</v>
      </c>
      <c r="G103" s="133">
        <v>17</v>
      </c>
      <c r="H103" s="24">
        <f t="shared" si="8"/>
        <v>0</v>
      </c>
    </row>
    <row r="104" spans="1:8" ht="12.75">
      <c r="A104" s="10"/>
      <c r="B104" s="11" t="s">
        <v>256</v>
      </c>
      <c r="C104" s="11"/>
      <c r="D104" s="11"/>
      <c r="E104" s="206"/>
      <c r="F104" s="33" t="s">
        <v>3</v>
      </c>
      <c r="G104" s="133">
        <v>20</v>
      </c>
      <c r="H104" s="24">
        <f aca="true" t="shared" si="9" ref="H104:H111">+E104*G104</f>
        <v>0</v>
      </c>
    </row>
    <row r="105" spans="1:8" ht="12.75">
      <c r="A105" s="10"/>
      <c r="B105" s="11" t="s">
        <v>258</v>
      </c>
      <c r="C105" s="11"/>
      <c r="D105" s="11"/>
      <c r="E105" s="206"/>
      <c r="F105" s="33" t="s">
        <v>33</v>
      </c>
      <c r="G105" s="133">
        <v>30000</v>
      </c>
      <c r="H105" s="24">
        <f t="shared" si="9"/>
        <v>0</v>
      </c>
    </row>
    <row r="106" spans="1:8" ht="12.75">
      <c r="A106" s="10"/>
      <c r="B106" s="11"/>
      <c r="C106" s="11"/>
      <c r="D106" s="11"/>
      <c r="E106" s="206"/>
      <c r="F106" s="33"/>
      <c r="G106" s="133"/>
      <c r="H106" s="24"/>
    </row>
    <row r="107" spans="1:8" ht="12.75">
      <c r="A107" s="72" t="s">
        <v>249</v>
      </c>
      <c r="B107" s="7"/>
      <c r="C107" s="7"/>
      <c r="D107" s="7"/>
      <c r="E107" s="206"/>
      <c r="F107" s="32"/>
      <c r="G107" s="47"/>
      <c r="H107" s="24">
        <f t="shared" si="9"/>
        <v>0</v>
      </c>
    </row>
    <row r="108" spans="1:8" ht="12.75">
      <c r="A108" s="65"/>
      <c r="B108" s="11" t="s">
        <v>17</v>
      </c>
      <c r="C108" s="11"/>
      <c r="D108" s="11"/>
      <c r="E108" s="206"/>
      <c r="F108" s="13" t="s">
        <v>5</v>
      </c>
      <c r="G108" s="17">
        <v>525</v>
      </c>
      <c r="H108" s="24">
        <f t="shared" si="9"/>
        <v>0</v>
      </c>
    </row>
    <row r="109" spans="1:8" ht="12.75">
      <c r="A109" s="65"/>
      <c r="B109" s="11" t="s">
        <v>250</v>
      </c>
      <c r="C109" s="11"/>
      <c r="D109" s="11"/>
      <c r="E109" s="206"/>
      <c r="F109" s="13" t="s">
        <v>4</v>
      </c>
      <c r="G109" s="18">
        <v>6</v>
      </c>
      <c r="H109" s="24">
        <f t="shared" si="9"/>
        <v>0</v>
      </c>
    </row>
    <row r="110" spans="1:8" ht="12.75">
      <c r="A110" s="10"/>
      <c r="B110" s="11"/>
      <c r="C110" s="158" t="s">
        <v>251</v>
      </c>
      <c r="D110" s="11"/>
      <c r="E110" s="206"/>
      <c r="F110" s="33"/>
      <c r="G110" s="133"/>
      <c r="H110" s="24">
        <f t="shared" si="9"/>
        <v>0</v>
      </c>
    </row>
    <row r="111" spans="1:8" ht="12.75">
      <c r="A111" s="10"/>
      <c r="B111" s="11"/>
      <c r="C111" s="11"/>
      <c r="D111" s="11"/>
      <c r="E111" s="206"/>
      <c r="F111" s="33"/>
      <c r="G111" s="133"/>
      <c r="H111" s="24">
        <f t="shared" si="9"/>
        <v>0</v>
      </c>
    </row>
    <row r="112" spans="1:8" ht="12.75">
      <c r="A112" s="94" t="s">
        <v>92</v>
      </c>
      <c r="B112" s="7"/>
      <c r="C112" s="7"/>
      <c r="D112" s="7"/>
      <c r="E112" s="206"/>
      <c r="F112" s="32"/>
      <c r="G112" s="47"/>
      <c r="H112" s="24">
        <f>+E112*G112</f>
        <v>0</v>
      </c>
    </row>
    <row r="113" spans="1:8" ht="12.75">
      <c r="A113" s="6"/>
      <c r="B113" s="19" t="s">
        <v>208</v>
      </c>
      <c r="C113" s="7"/>
      <c r="D113" s="7"/>
      <c r="E113" s="206"/>
      <c r="F113" s="32" t="s">
        <v>40</v>
      </c>
      <c r="G113" s="17">
        <v>18000</v>
      </c>
      <c r="H113" s="24">
        <f>+E113*G113</f>
        <v>0</v>
      </c>
    </row>
    <row r="114" spans="1:8" ht="12.75">
      <c r="A114" s="6"/>
      <c r="B114" s="19" t="s">
        <v>209</v>
      </c>
      <c r="C114" s="7"/>
      <c r="D114" s="7"/>
      <c r="E114" s="206"/>
      <c r="F114" s="32" t="s">
        <v>3</v>
      </c>
      <c r="G114" s="17">
        <v>250</v>
      </c>
      <c r="H114" s="24">
        <f>+E114*G114</f>
        <v>0</v>
      </c>
    </row>
    <row r="115" spans="1:8" ht="12.75">
      <c r="A115" s="6"/>
      <c r="B115" s="19"/>
      <c r="C115" s="7"/>
      <c r="D115" s="7"/>
      <c r="E115" s="206"/>
      <c r="F115" s="32"/>
      <c r="G115" s="17"/>
      <c r="H115" s="24">
        <f>+E115*G115</f>
        <v>0</v>
      </c>
    </row>
    <row r="116" spans="1:8" ht="12.75">
      <c r="A116" s="6"/>
      <c r="B116" s="19"/>
      <c r="C116" s="7"/>
      <c r="D116" s="7"/>
      <c r="E116" s="206"/>
      <c r="F116" s="9"/>
      <c r="G116" s="193"/>
      <c r="H116" s="24"/>
    </row>
    <row r="117" spans="1:8" ht="12.75">
      <c r="A117" s="6"/>
      <c r="B117" s="19"/>
      <c r="C117" s="7"/>
      <c r="D117" s="7"/>
      <c r="E117" s="206"/>
      <c r="F117" s="9"/>
      <c r="G117" s="193"/>
      <c r="H117" s="24"/>
    </row>
    <row r="118" spans="1:8" ht="15.75">
      <c r="A118" s="6"/>
      <c r="B118" s="19"/>
      <c r="C118" s="7"/>
      <c r="D118" s="7"/>
      <c r="E118" s="206"/>
      <c r="F118" s="32"/>
      <c r="G118" s="199"/>
      <c r="H118" s="24"/>
    </row>
    <row r="119" spans="1:8" ht="12.75">
      <c r="A119" s="6"/>
      <c r="B119" s="19"/>
      <c r="C119" s="7"/>
      <c r="D119" s="7"/>
      <c r="E119" s="206"/>
      <c r="F119" s="9"/>
      <c r="G119" s="193"/>
      <c r="H119" s="24"/>
    </row>
    <row r="120" spans="1:8" ht="12.75">
      <c r="A120" s="6"/>
      <c r="B120" s="19"/>
      <c r="C120" s="7"/>
      <c r="D120" s="7"/>
      <c r="E120" s="206"/>
      <c r="F120" s="9"/>
      <c r="G120" s="193"/>
      <c r="H120" s="24"/>
    </row>
    <row r="121" spans="1:8" ht="12.75">
      <c r="A121" s="6"/>
      <c r="B121" s="19"/>
      <c r="C121" s="7"/>
      <c r="D121" s="7"/>
      <c r="E121" s="206"/>
      <c r="F121" s="9"/>
      <c r="G121" s="193"/>
      <c r="H121" s="24"/>
    </row>
    <row r="122" spans="1:8" ht="12.75">
      <c r="A122" s="6"/>
      <c r="B122" s="19"/>
      <c r="C122" s="7"/>
      <c r="D122" s="7"/>
      <c r="E122" s="206"/>
      <c r="F122" s="9"/>
      <c r="G122" s="193"/>
      <c r="H122" s="24"/>
    </row>
    <row r="123" spans="1:8" ht="12.75">
      <c r="A123" s="6"/>
      <c r="B123" s="19"/>
      <c r="C123" s="7"/>
      <c r="D123" s="7"/>
      <c r="E123" s="206"/>
      <c r="F123" s="9"/>
      <c r="G123" s="193"/>
      <c r="H123" s="24"/>
    </row>
    <row r="124" spans="1:8" ht="12.75">
      <c r="A124" s="6"/>
      <c r="B124" s="19"/>
      <c r="C124" s="7"/>
      <c r="D124" s="7"/>
      <c r="E124" s="206"/>
      <c r="F124" s="9"/>
      <c r="G124" s="193"/>
      <c r="H124" s="24"/>
    </row>
    <row r="125" spans="1:8" ht="12.75">
      <c r="A125" s="6"/>
      <c r="B125" s="19"/>
      <c r="C125" s="7"/>
      <c r="D125" s="7"/>
      <c r="E125" s="206"/>
      <c r="F125" s="9"/>
      <c r="G125" s="193"/>
      <c r="H125" s="24"/>
    </row>
    <row r="126" spans="1:8" ht="12.75">
      <c r="A126" s="6"/>
      <c r="B126" s="19"/>
      <c r="C126" s="7"/>
      <c r="D126" s="7"/>
      <c r="E126" s="206"/>
      <c r="F126" s="9"/>
      <c r="G126" s="193"/>
      <c r="H126" s="24"/>
    </row>
    <row r="127" spans="1:8" ht="12.75">
      <c r="A127" s="6"/>
      <c r="B127" s="19"/>
      <c r="C127" s="7"/>
      <c r="D127" s="7"/>
      <c r="E127" s="206"/>
      <c r="F127" s="9"/>
      <c r="G127" s="193"/>
      <c r="H127" s="24"/>
    </row>
    <row r="128" spans="1:8" ht="12.75">
      <c r="A128" s="6"/>
      <c r="B128" s="19"/>
      <c r="C128" s="7"/>
      <c r="D128" s="7"/>
      <c r="E128" s="206"/>
      <c r="F128" s="9"/>
      <c r="G128" s="193"/>
      <c r="H128" s="24"/>
    </row>
    <row r="129" spans="1:8" ht="12.75">
      <c r="A129" s="56"/>
      <c r="B129" s="19"/>
      <c r="C129" s="7"/>
      <c r="D129" s="7"/>
      <c r="E129" s="206"/>
      <c r="F129" s="32"/>
      <c r="G129" s="193"/>
      <c r="H129" s="24"/>
    </row>
    <row r="130" spans="1:8" ht="12.75">
      <c r="A130" s="6"/>
      <c r="B130" s="19"/>
      <c r="C130" s="7"/>
      <c r="D130" s="7"/>
      <c r="E130" s="206"/>
      <c r="F130" s="9"/>
      <c r="G130" s="193"/>
      <c r="H130" s="24"/>
    </row>
    <row r="131" spans="1:8" ht="12.75">
      <c r="A131" s="6"/>
      <c r="B131" s="19"/>
      <c r="C131" s="7"/>
      <c r="D131" s="7"/>
      <c r="E131" s="206"/>
      <c r="F131" s="9"/>
      <c r="G131" s="193"/>
      <c r="H131" s="24"/>
    </row>
    <row r="132" spans="1:8" ht="12.75">
      <c r="A132" s="6"/>
      <c r="B132" s="19"/>
      <c r="C132" s="7"/>
      <c r="D132" s="7"/>
      <c r="E132" s="206"/>
      <c r="F132" s="9"/>
      <c r="G132" s="193"/>
      <c r="H132" s="24"/>
    </row>
    <row r="133" spans="1:8" ht="12.75">
      <c r="A133" s="56" t="s">
        <v>169</v>
      </c>
      <c r="B133" s="11"/>
      <c r="C133" s="11"/>
      <c r="D133" s="11"/>
      <c r="E133" s="206"/>
      <c r="F133" s="33"/>
      <c r="G133" s="133"/>
      <c r="H133" s="24">
        <f>+E133*G133</f>
        <v>0</v>
      </c>
    </row>
    <row r="134" spans="1:8" ht="12.75">
      <c r="A134" s="56"/>
      <c r="B134" s="11"/>
      <c r="C134" s="11"/>
      <c r="D134" s="11"/>
      <c r="E134" s="206"/>
      <c r="F134" s="33"/>
      <c r="G134" s="133"/>
      <c r="H134" s="24"/>
    </row>
    <row r="135" spans="1:8" ht="12.75">
      <c r="A135" s="56"/>
      <c r="B135" s="11"/>
      <c r="C135" s="11"/>
      <c r="D135" s="11"/>
      <c r="E135" s="206"/>
      <c r="F135" s="33"/>
      <c r="G135" s="133"/>
      <c r="H135" s="24"/>
    </row>
    <row r="136" spans="1:8" ht="12.75">
      <c r="A136" s="56"/>
      <c r="B136" s="11"/>
      <c r="C136" s="11"/>
      <c r="D136" s="243" t="s">
        <v>270</v>
      </c>
      <c r="E136" s="243"/>
      <c r="F136" s="243"/>
      <c r="G136" s="244"/>
      <c r="H136" s="24">
        <f>SUM(H99:H135)*0.1</f>
        <v>0</v>
      </c>
    </row>
    <row r="137" spans="1:11" ht="15.75">
      <c r="A137" s="6"/>
      <c r="B137" s="19"/>
      <c r="C137" s="7"/>
      <c r="D137" s="7"/>
      <c r="E137" s="206"/>
      <c r="F137" s="32"/>
      <c r="G137" s="96" t="s">
        <v>51</v>
      </c>
      <c r="H137" s="66">
        <f>SUM(H97:H136)</f>
        <v>0</v>
      </c>
      <c r="K137" s="38"/>
    </row>
    <row r="138" spans="1:8" ht="15.75">
      <c r="A138" s="6"/>
      <c r="B138" s="19"/>
      <c r="C138" s="7"/>
      <c r="D138" s="7"/>
      <c r="E138" s="206"/>
      <c r="F138" s="9"/>
      <c r="G138" s="96"/>
      <c r="H138" s="66"/>
    </row>
    <row r="139" spans="1:8" ht="12.75">
      <c r="A139" s="56" t="s">
        <v>271</v>
      </c>
      <c r="B139" s="7"/>
      <c r="C139" s="7"/>
      <c r="D139" s="7"/>
      <c r="E139" s="206"/>
      <c r="F139" s="32" t="s">
        <v>33</v>
      </c>
      <c r="G139" s="191">
        <f>((H49+H96+H137)*0.025)+0.1*((H49+H96+H137)*0.025)</f>
        <v>0</v>
      </c>
      <c r="H139" s="66">
        <f>G139</f>
        <v>0</v>
      </c>
    </row>
    <row r="140" spans="1:8" ht="12.75">
      <c r="A140" s="10"/>
      <c r="B140" s="11"/>
      <c r="C140" s="11"/>
      <c r="D140" s="11"/>
      <c r="E140" s="206"/>
      <c r="F140" s="33"/>
      <c r="G140" s="133"/>
      <c r="H140" s="24"/>
    </row>
    <row r="141" spans="1:8" ht="12.75">
      <c r="A141" s="198"/>
      <c r="E141" s="209"/>
      <c r="F141" s="192"/>
      <c r="G141" s="192"/>
      <c r="H141" s="192"/>
    </row>
    <row r="142" spans="1:8" ht="12.75">
      <c r="A142" s="6"/>
      <c r="B142" s="7"/>
      <c r="C142" s="7"/>
      <c r="D142" s="7"/>
      <c r="E142" s="210"/>
      <c r="F142" s="32"/>
      <c r="G142" s="67" t="s">
        <v>52</v>
      </c>
      <c r="H142" s="66">
        <f>SUM(H49,H96,H137,H139)</f>
        <v>0</v>
      </c>
    </row>
    <row r="143" spans="2:5" ht="12.75">
      <c r="B143" s="89"/>
      <c r="E143" s="211"/>
    </row>
    <row r="144" ht="12.75">
      <c r="E144" s="211"/>
    </row>
    <row r="145" ht="12.75">
      <c r="E145" s="211"/>
    </row>
    <row r="146" ht="12.75">
      <c r="E146" s="211"/>
    </row>
    <row r="147" ht="12.75">
      <c r="E147" s="211"/>
    </row>
    <row r="148" ht="12.75">
      <c r="E148" s="211"/>
    </row>
    <row r="149" ht="12.75">
      <c r="E149" s="211"/>
    </row>
    <row r="150" ht="12.75">
      <c r="E150" s="211"/>
    </row>
    <row r="151" ht="12.75">
      <c r="E151" s="211"/>
    </row>
    <row r="152" ht="12.75">
      <c r="E152" s="211"/>
    </row>
    <row r="153" ht="12.75">
      <c r="E153" s="211"/>
    </row>
    <row r="154" ht="12.75">
      <c r="E154" s="211"/>
    </row>
    <row r="155" ht="12.75">
      <c r="E155" s="211"/>
    </row>
    <row r="156" ht="12.75">
      <c r="E156" s="211"/>
    </row>
    <row r="157" ht="12.75">
      <c r="E157" s="211"/>
    </row>
    <row r="158" ht="12.75">
      <c r="E158" s="211"/>
    </row>
    <row r="159" ht="12.75">
      <c r="E159" s="211"/>
    </row>
    <row r="160" ht="12.75">
      <c r="E160" s="211"/>
    </row>
    <row r="161" ht="12.75">
      <c r="E161" s="211"/>
    </row>
    <row r="162" ht="12.75">
      <c r="E162" s="211"/>
    </row>
    <row r="163" ht="12.75">
      <c r="E163" s="211"/>
    </row>
    <row r="164" ht="12.75">
      <c r="E164" s="211"/>
    </row>
    <row r="165" ht="12.75">
      <c r="E165" s="211"/>
    </row>
    <row r="166" ht="12.75">
      <c r="E166" s="211"/>
    </row>
    <row r="167" ht="12.75">
      <c r="E167" s="211"/>
    </row>
    <row r="168" ht="12.75">
      <c r="E168" s="211"/>
    </row>
    <row r="169" ht="12.75">
      <c r="E169" s="211"/>
    </row>
    <row r="170" ht="12.75">
      <c r="E170" s="211"/>
    </row>
    <row r="171" ht="12.75">
      <c r="E171" s="211"/>
    </row>
    <row r="172" ht="12.75">
      <c r="E172" s="211"/>
    </row>
    <row r="173" ht="12.75">
      <c r="E173" s="211"/>
    </row>
    <row r="174" ht="12.75">
      <c r="E174" s="211"/>
    </row>
    <row r="175" ht="12.75">
      <c r="E175" s="211"/>
    </row>
    <row r="176" ht="12.75">
      <c r="E176" s="211"/>
    </row>
    <row r="177" ht="12.75">
      <c r="E177" s="211"/>
    </row>
    <row r="178" ht="12.75">
      <c r="E178" s="211"/>
    </row>
    <row r="179" ht="12.75">
      <c r="E179" s="211"/>
    </row>
    <row r="180" ht="12.75">
      <c r="E180" s="211"/>
    </row>
    <row r="181" ht="12.75">
      <c r="E181" s="211"/>
    </row>
    <row r="182" ht="12.75">
      <c r="E182" s="211"/>
    </row>
    <row r="183" ht="12.75">
      <c r="E183" s="211"/>
    </row>
    <row r="184" ht="12.75">
      <c r="E184" s="211"/>
    </row>
    <row r="185" ht="12.75">
      <c r="E185" s="211"/>
    </row>
    <row r="186" ht="12.75">
      <c r="E186" s="211"/>
    </row>
    <row r="187" ht="12.75">
      <c r="E187" s="211"/>
    </row>
    <row r="188" ht="12.75">
      <c r="E188" s="211"/>
    </row>
    <row r="189" ht="12.75">
      <c r="E189" s="211"/>
    </row>
    <row r="190" ht="12.75">
      <c r="E190" s="211"/>
    </row>
    <row r="191" ht="12.75">
      <c r="E191" s="211"/>
    </row>
    <row r="192" ht="12.75">
      <c r="E192" s="211"/>
    </row>
    <row r="193" ht="12.75">
      <c r="E193" s="211"/>
    </row>
    <row r="194" ht="12.75">
      <c r="E194" s="211"/>
    </row>
    <row r="195" ht="12.75">
      <c r="E195" s="211"/>
    </row>
    <row r="196" ht="12.75">
      <c r="E196" s="211"/>
    </row>
    <row r="197" ht="12.75">
      <c r="E197" s="211"/>
    </row>
    <row r="198" ht="12.75">
      <c r="E198" s="211"/>
    </row>
    <row r="199" ht="12.75">
      <c r="E199" s="211"/>
    </row>
    <row r="200" ht="12.75">
      <c r="E200" s="211"/>
    </row>
    <row r="201" ht="12.75">
      <c r="E201" s="211"/>
    </row>
    <row r="202" ht="12.75">
      <c r="E202" s="211"/>
    </row>
    <row r="203" ht="12.75">
      <c r="E203" s="211"/>
    </row>
    <row r="204" ht="12.75">
      <c r="E204" s="211"/>
    </row>
    <row r="205" ht="12.75">
      <c r="E205" s="211"/>
    </row>
    <row r="206" ht="12.75">
      <c r="E206" s="211"/>
    </row>
    <row r="207" ht="12.75">
      <c r="E207" s="211"/>
    </row>
    <row r="208" ht="12.75">
      <c r="E208" s="211"/>
    </row>
    <row r="209" ht="12.75">
      <c r="E209" s="211"/>
    </row>
    <row r="210" ht="12.75">
      <c r="E210" s="211"/>
    </row>
    <row r="211" ht="12.75">
      <c r="E211" s="211"/>
    </row>
    <row r="212" ht="12.75">
      <c r="E212" s="211"/>
    </row>
    <row r="213" ht="12.75">
      <c r="E213" s="211"/>
    </row>
    <row r="214" ht="12.75">
      <c r="E214" s="211"/>
    </row>
    <row r="215" ht="12.75">
      <c r="E215" s="211"/>
    </row>
    <row r="216" ht="12.75">
      <c r="E216" s="211"/>
    </row>
    <row r="217" ht="12.75">
      <c r="E217" s="211"/>
    </row>
    <row r="218" ht="12.75">
      <c r="E218" s="211"/>
    </row>
    <row r="219" ht="12.75">
      <c r="E219" s="211"/>
    </row>
    <row r="220" ht="12.75">
      <c r="E220" s="211"/>
    </row>
    <row r="221" ht="12.75">
      <c r="E221" s="211"/>
    </row>
    <row r="222" ht="12.75">
      <c r="E222" s="211"/>
    </row>
    <row r="223" ht="12.75">
      <c r="E223" s="211"/>
    </row>
    <row r="224" ht="12.75">
      <c r="E224" s="211"/>
    </row>
    <row r="225" ht="12.75">
      <c r="E225" s="211"/>
    </row>
    <row r="226" ht="12.75">
      <c r="E226" s="211"/>
    </row>
    <row r="227" ht="12.75">
      <c r="E227" s="211"/>
    </row>
    <row r="228" ht="12.75">
      <c r="E228" s="211"/>
    </row>
    <row r="229" ht="12.75">
      <c r="E229" s="211"/>
    </row>
    <row r="230" ht="12.75">
      <c r="E230" s="211"/>
    </row>
    <row r="231" ht="12.75">
      <c r="E231" s="211"/>
    </row>
    <row r="232" ht="12.75">
      <c r="E232" s="211"/>
    </row>
    <row r="233" ht="12.75">
      <c r="E233" s="211"/>
    </row>
    <row r="234" ht="12.75">
      <c r="E234" s="211"/>
    </row>
    <row r="235" ht="12.75">
      <c r="E235" s="211"/>
    </row>
    <row r="236" ht="12.75">
      <c r="E236" s="211"/>
    </row>
    <row r="237" ht="12.75">
      <c r="E237" s="211"/>
    </row>
    <row r="238" ht="12.75">
      <c r="E238" s="211"/>
    </row>
    <row r="239" ht="12.75">
      <c r="E239" s="211"/>
    </row>
    <row r="240" ht="12.75">
      <c r="E240" s="211"/>
    </row>
    <row r="241" ht="12.75">
      <c r="E241" s="211"/>
    </row>
    <row r="242" ht="12.75">
      <c r="E242" s="211"/>
    </row>
    <row r="243" ht="12.75">
      <c r="E243" s="211"/>
    </row>
    <row r="244" ht="12.75">
      <c r="E244" s="211"/>
    </row>
    <row r="245" ht="12.75">
      <c r="E245" s="211"/>
    </row>
    <row r="246" ht="12.75">
      <c r="E246" s="211"/>
    </row>
    <row r="247" ht="12.75">
      <c r="E247" s="211"/>
    </row>
    <row r="248" ht="12.75">
      <c r="E248" s="211"/>
    </row>
    <row r="249" ht="12.75">
      <c r="E249" s="211"/>
    </row>
    <row r="250" ht="12.75">
      <c r="E250" s="211"/>
    </row>
    <row r="251" ht="12.75">
      <c r="E251" s="211"/>
    </row>
    <row r="252" ht="12.75">
      <c r="E252" s="211"/>
    </row>
    <row r="253" ht="12.75">
      <c r="E253" s="211"/>
    </row>
    <row r="254" ht="12.75">
      <c r="E254" s="211"/>
    </row>
    <row r="255" ht="12.75">
      <c r="E255" s="211"/>
    </row>
    <row r="256" ht="12.75">
      <c r="E256" s="211"/>
    </row>
    <row r="257" ht="12.75">
      <c r="E257" s="211"/>
    </row>
    <row r="258" ht="12.75">
      <c r="E258" s="211"/>
    </row>
    <row r="259" ht="12.75">
      <c r="E259" s="211"/>
    </row>
    <row r="260" ht="12.75">
      <c r="E260" s="211"/>
    </row>
    <row r="261" ht="12.75">
      <c r="E261" s="211"/>
    </row>
    <row r="262" ht="12.75">
      <c r="E262" s="211"/>
    </row>
    <row r="263" ht="12.75">
      <c r="E263" s="211"/>
    </row>
    <row r="264" ht="12.75">
      <c r="E264" s="211"/>
    </row>
    <row r="265" ht="12.75">
      <c r="E265" s="211"/>
    </row>
    <row r="266" ht="12.75">
      <c r="E266" s="211"/>
    </row>
    <row r="267" ht="12.75">
      <c r="E267" s="211"/>
    </row>
    <row r="268" ht="12.75">
      <c r="E268" s="211"/>
    </row>
    <row r="269" ht="12.75">
      <c r="E269" s="211"/>
    </row>
    <row r="270" ht="12.75">
      <c r="E270" s="211"/>
    </row>
    <row r="271" ht="12.75">
      <c r="E271" s="211"/>
    </row>
    <row r="272" ht="12.75">
      <c r="E272" s="211"/>
    </row>
    <row r="273" ht="12.75">
      <c r="E273" s="211"/>
    </row>
    <row r="274" ht="12.75">
      <c r="E274" s="211"/>
    </row>
    <row r="275" ht="12.75">
      <c r="E275" s="211"/>
    </row>
    <row r="276" ht="12.75">
      <c r="E276" s="211"/>
    </row>
    <row r="277" ht="12.75">
      <c r="E277" s="211"/>
    </row>
    <row r="278" ht="12.75">
      <c r="E278" s="211"/>
    </row>
    <row r="279" ht="12.75">
      <c r="E279" s="211"/>
    </row>
    <row r="280" ht="12.75">
      <c r="E280" s="211"/>
    </row>
    <row r="281" ht="12.75">
      <c r="E281" s="211"/>
    </row>
    <row r="282" ht="12.75">
      <c r="E282" s="211"/>
    </row>
    <row r="283" ht="12.75">
      <c r="E283" s="211"/>
    </row>
    <row r="284" ht="12.75">
      <c r="E284" s="211"/>
    </row>
    <row r="285" ht="12.75">
      <c r="E285" s="211"/>
    </row>
    <row r="286" ht="12.75">
      <c r="E286" s="211"/>
    </row>
    <row r="287" ht="12.75">
      <c r="E287" s="211"/>
    </row>
    <row r="288" ht="12.75">
      <c r="E288" s="211"/>
    </row>
    <row r="289" ht="12.75">
      <c r="E289" s="211"/>
    </row>
    <row r="290" ht="12.75">
      <c r="E290" s="211"/>
    </row>
    <row r="291" ht="12.75">
      <c r="E291" s="211"/>
    </row>
    <row r="292" ht="12.75">
      <c r="E292" s="211"/>
    </row>
    <row r="293" ht="12.75">
      <c r="E293" s="211"/>
    </row>
    <row r="294" ht="12.75">
      <c r="E294" s="211"/>
    </row>
    <row r="295" ht="12.75">
      <c r="E295" s="211"/>
    </row>
    <row r="296" ht="12.75">
      <c r="E296" s="211"/>
    </row>
    <row r="297" ht="12.75">
      <c r="E297" s="211"/>
    </row>
    <row r="298" ht="12.75">
      <c r="E298" s="211"/>
    </row>
    <row r="299" ht="12.75">
      <c r="E299" s="211"/>
    </row>
    <row r="300" ht="12.75">
      <c r="E300" s="211"/>
    </row>
    <row r="301" ht="12.75">
      <c r="E301" s="211"/>
    </row>
    <row r="302" ht="12.75">
      <c r="E302" s="211"/>
    </row>
    <row r="303" ht="12.75">
      <c r="E303" s="211"/>
    </row>
    <row r="304" ht="12.75">
      <c r="E304" s="211"/>
    </row>
    <row r="305" ht="12.75">
      <c r="E305" s="211"/>
    </row>
    <row r="306" ht="12.75">
      <c r="E306" s="211"/>
    </row>
    <row r="307" ht="12.75">
      <c r="E307" s="211"/>
    </row>
    <row r="308" ht="12.75">
      <c r="E308" s="211"/>
    </row>
    <row r="309" ht="12.75">
      <c r="E309" s="211"/>
    </row>
    <row r="310" ht="12.75">
      <c r="E310" s="211"/>
    </row>
    <row r="311" ht="12.75">
      <c r="E311" s="211"/>
    </row>
    <row r="312" ht="12.75">
      <c r="E312" s="211"/>
    </row>
    <row r="313" ht="12.75">
      <c r="E313" s="211"/>
    </row>
    <row r="314" ht="12.75">
      <c r="E314" s="211"/>
    </row>
    <row r="315" ht="12.75">
      <c r="E315" s="211"/>
    </row>
    <row r="316" ht="12.75">
      <c r="E316" s="211"/>
    </row>
    <row r="317" ht="12.75">
      <c r="E317" s="211"/>
    </row>
    <row r="318" ht="12.75">
      <c r="E318" s="211"/>
    </row>
    <row r="319" ht="12.75">
      <c r="E319" s="211"/>
    </row>
    <row r="320" ht="12.75">
      <c r="E320" s="211"/>
    </row>
    <row r="321" ht="12.75">
      <c r="E321" s="211"/>
    </row>
    <row r="322" ht="12.75">
      <c r="E322" s="211"/>
    </row>
    <row r="323" ht="12.75">
      <c r="E323" s="211"/>
    </row>
    <row r="324" ht="12.75">
      <c r="E324" s="211"/>
    </row>
    <row r="325" ht="12.75">
      <c r="E325" s="211"/>
    </row>
    <row r="326" ht="12.75">
      <c r="E326" s="211"/>
    </row>
    <row r="327" ht="12.75">
      <c r="E327" s="211"/>
    </row>
    <row r="328" ht="12.75">
      <c r="E328" s="211"/>
    </row>
    <row r="329" ht="12.75">
      <c r="E329" s="211"/>
    </row>
    <row r="330" ht="12.75">
      <c r="E330" s="211"/>
    </row>
    <row r="331" ht="12.75">
      <c r="E331" s="211"/>
    </row>
    <row r="332" ht="12.75">
      <c r="E332" s="211"/>
    </row>
    <row r="333" ht="12.75">
      <c r="E333" s="211"/>
    </row>
    <row r="334" ht="12.75">
      <c r="E334" s="211"/>
    </row>
    <row r="335" ht="12.75">
      <c r="E335" s="211"/>
    </row>
    <row r="336" ht="12.75">
      <c r="E336" s="211"/>
    </row>
    <row r="337" ht="12.75">
      <c r="E337" s="211"/>
    </row>
    <row r="338" ht="12.75">
      <c r="E338" s="211"/>
    </row>
    <row r="339" ht="12.75">
      <c r="E339" s="211"/>
    </row>
    <row r="340" ht="12.75">
      <c r="E340" s="211"/>
    </row>
    <row r="341" ht="12.75">
      <c r="E341" s="211"/>
    </row>
    <row r="342" ht="12.75">
      <c r="E342" s="211"/>
    </row>
    <row r="343" ht="12.75">
      <c r="E343" s="211"/>
    </row>
    <row r="344" ht="12.75">
      <c r="E344" s="211"/>
    </row>
    <row r="345" ht="12.75">
      <c r="E345" s="211"/>
    </row>
    <row r="346" ht="12.75">
      <c r="E346" s="211"/>
    </row>
    <row r="347" ht="12.75">
      <c r="E347" s="211"/>
    </row>
    <row r="348" ht="12.75">
      <c r="E348" s="211"/>
    </row>
    <row r="349" ht="12.75">
      <c r="E349" s="211"/>
    </row>
    <row r="350" ht="12.75">
      <c r="E350" s="211"/>
    </row>
    <row r="351" ht="12.75">
      <c r="E351" s="211"/>
    </row>
    <row r="352" ht="12.75">
      <c r="E352" s="211"/>
    </row>
    <row r="353" ht="12.75">
      <c r="E353" s="211"/>
    </row>
    <row r="354" ht="12.75">
      <c r="E354" s="211"/>
    </row>
    <row r="355" ht="12.75">
      <c r="E355" s="211"/>
    </row>
    <row r="356" ht="12.75">
      <c r="E356" s="211"/>
    </row>
    <row r="357" ht="12.75">
      <c r="E357" s="211"/>
    </row>
    <row r="358" ht="12.75">
      <c r="E358" s="211"/>
    </row>
    <row r="359" ht="12.75">
      <c r="E359" s="211"/>
    </row>
    <row r="360" ht="12.75">
      <c r="E360" s="211"/>
    </row>
    <row r="361" ht="12.75">
      <c r="E361" s="211"/>
    </row>
    <row r="362" ht="12.75">
      <c r="E362" s="211"/>
    </row>
    <row r="363" ht="12.75">
      <c r="E363" s="211"/>
    </row>
    <row r="364" ht="12.75">
      <c r="E364" s="211"/>
    </row>
    <row r="365" ht="12.75">
      <c r="E365" s="211"/>
    </row>
    <row r="366" ht="12.75">
      <c r="E366" s="211"/>
    </row>
    <row r="367" ht="12.75">
      <c r="E367" s="211"/>
    </row>
    <row r="368" ht="12.75">
      <c r="E368" s="211"/>
    </row>
    <row r="369" ht="12.75">
      <c r="E369" s="211"/>
    </row>
    <row r="370" ht="12.75">
      <c r="E370" s="211"/>
    </row>
    <row r="371" ht="12.75">
      <c r="E371" s="211"/>
    </row>
    <row r="372" ht="12.75">
      <c r="E372" s="211"/>
    </row>
    <row r="373" ht="12.75">
      <c r="E373" s="211"/>
    </row>
    <row r="374" ht="12.75">
      <c r="E374" s="211"/>
    </row>
    <row r="375" ht="12.75">
      <c r="E375" s="211"/>
    </row>
    <row r="376" ht="12.75">
      <c r="E376" s="211"/>
    </row>
    <row r="377" ht="12.75">
      <c r="E377" s="211"/>
    </row>
    <row r="378" ht="12.75">
      <c r="E378" s="211"/>
    </row>
    <row r="379" ht="12.75">
      <c r="E379" s="211"/>
    </row>
    <row r="380" ht="12.75">
      <c r="E380" s="211"/>
    </row>
    <row r="381" ht="12.75">
      <c r="E381" s="211"/>
    </row>
    <row r="382" ht="12.75">
      <c r="E382" s="211"/>
    </row>
    <row r="383" ht="12.75">
      <c r="E383" s="211"/>
    </row>
    <row r="384" ht="12.75">
      <c r="E384" s="211"/>
    </row>
    <row r="385" ht="12.75">
      <c r="E385" s="211"/>
    </row>
    <row r="386" ht="12.75">
      <c r="E386" s="211"/>
    </row>
    <row r="387" ht="12.75">
      <c r="E387" s="211"/>
    </row>
    <row r="388" ht="12.75">
      <c r="E388" s="211"/>
    </row>
    <row r="389" ht="12.75">
      <c r="E389" s="211"/>
    </row>
    <row r="390" ht="12.75">
      <c r="E390" s="211"/>
    </row>
    <row r="391" ht="12.75">
      <c r="E391" s="211"/>
    </row>
    <row r="392" ht="12.75">
      <c r="E392" s="211"/>
    </row>
    <row r="393" ht="12.75">
      <c r="E393" s="211"/>
    </row>
    <row r="394" ht="12.75">
      <c r="E394" s="211"/>
    </row>
    <row r="395" ht="12.75">
      <c r="E395" s="211"/>
    </row>
    <row r="396" ht="12.75">
      <c r="E396" s="211"/>
    </row>
    <row r="397" ht="12.75">
      <c r="E397" s="211"/>
    </row>
    <row r="398" ht="12.75">
      <c r="E398" s="211"/>
    </row>
    <row r="399" ht="12.75">
      <c r="E399" s="211"/>
    </row>
    <row r="400" ht="12.75">
      <c r="E400" s="211"/>
    </row>
    <row r="401" ht="12.75">
      <c r="E401" s="211"/>
    </row>
    <row r="402" ht="12.75">
      <c r="E402" s="211"/>
    </row>
    <row r="403" ht="12.75">
      <c r="E403" s="211"/>
    </row>
    <row r="404" ht="12.75">
      <c r="E404" s="211"/>
    </row>
    <row r="405" ht="12.75">
      <c r="E405" s="211"/>
    </row>
    <row r="406" ht="12.75">
      <c r="E406" s="211"/>
    </row>
    <row r="407" ht="12.75">
      <c r="E407" s="211"/>
    </row>
    <row r="408" ht="12.75">
      <c r="E408" s="211"/>
    </row>
    <row r="409" ht="12.75">
      <c r="E409" s="211"/>
    </row>
    <row r="410" ht="12.75">
      <c r="E410" s="211"/>
    </row>
    <row r="411" ht="12.75">
      <c r="E411" s="211"/>
    </row>
    <row r="412" ht="12.75">
      <c r="E412" s="211"/>
    </row>
    <row r="413" ht="12.75">
      <c r="E413" s="211"/>
    </row>
    <row r="414" ht="12.75">
      <c r="E414" s="211"/>
    </row>
    <row r="415" ht="12.75">
      <c r="E415" s="211"/>
    </row>
    <row r="416" ht="12.75">
      <c r="E416" s="211"/>
    </row>
    <row r="417" ht="12.75">
      <c r="E417" s="211"/>
    </row>
    <row r="418" ht="12.75">
      <c r="E418" s="211"/>
    </row>
    <row r="419" ht="12.75">
      <c r="E419" s="211"/>
    </row>
    <row r="420" ht="12.75">
      <c r="E420" s="211"/>
    </row>
    <row r="421" ht="12.75">
      <c r="E421" s="211"/>
    </row>
    <row r="422" ht="12.75">
      <c r="E422" s="211"/>
    </row>
    <row r="423" ht="12.75">
      <c r="E423" s="211"/>
    </row>
    <row r="424" ht="12.75">
      <c r="E424" s="211"/>
    </row>
    <row r="425" ht="12.75">
      <c r="E425" s="211"/>
    </row>
    <row r="426" ht="12.75">
      <c r="E426" s="211"/>
    </row>
    <row r="427" ht="12.75">
      <c r="E427" s="211"/>
    </row>
    <row r="428" ht="12.75">
      <c r="E428" s="211"/>
    </row>
    <row r="429" ht="12.75">
      <c r="E429" s="211"/>
    </row>
    <row r="430" ht="12.75">
      <c r="E430" s="211"/>
    </row>
    <row r="431" ht="12.75">
      <c r="E431" s="211"/>
    </row>
    <row r="432" ht="12.75">
      <c r="E432" s="211"/>
    </row>
    <row r="433" ht="12.75">
      <c r="E433" s="211"/>
    </row>
    <row r="434" ht="12.75">
      <c r="E434" s="211"/>
    </row>
    <row r="435" ht="12.75">
      <c r="E435" s="211"/>
    </row>
    <row r="436" ht="12.75">
      <c r="E436" s="211"/>
    </row>
    <row r="437" ht="12.75">
      <c r="E437" s="211"/>
    </row>
    <row r="438" ht="12.75">
      <c r="E438" s="211"/>
    </row>
    <row r="439" ht="12.75">
      <c r="E439" s="211"/>
    </row>
    <row r="440" ht="12.75">
      <c r="E440" s="211"/>
    </row>
    <row r="441" ht="12.75">
      <c r="E441" s="211"/>
    </row>
    <row r="442" ht="12.75">
      <c r="E442" s="211"/>
    </row>
    <row r="443" ht="12.75">
      <c r="E443" s="211"/>
    </row>
    <row r="444" ht="12.75">
      <c r="E444" s="211"/>
    </row>
    <row r="445" ht="12.75">
      <c r="E445" s="211"/>
    </row>
    <row r="446" ht="12.75">
      <c r="E446" s="211"/>
    </row>
    <row r="447" ht="12.75">
      <c r="E447" s="211"/>
    </row>
    <row r="448" ht="12.75">
      <c r="E448" s="211"/>
    </row>
    <row r="449" ht="12.75">
      <c r="E449" s="211"/>
    </row>
    <row r="450" ht="12.75">
      <c r="E450" s="211"/>
    </row>
    <row r="451" ht="12.75">
      <c r="E451" s="211"/>
    </row>
    <row r="452" ht="12.75">
      <c r="E452" s="211"/>
    </row>
    <row r="453" ht="12.75">
      <c r="E453" s="211"/>
    </row>
    <row r="454" ht="12.75">
      <c r="E454" s="211"/>
    </row>
    <row r="455" ht="12.75">
      <c r="E455" s="211"/>
    </row>
    <row r="456" ht="12.75">
      <c r="E456" s="211"/>
    </row>
    <row r="457" ht="12.75">
      <c r="E457" s="211"/>
    </row>
    <row r="458" ht="12.75">
      <c r="E458" s="211"/>
    </row>
    <row r="459" ht="12.75">
      <c r="E459" s="211"/>
    </row>
    <row r="460" ht="12.75">
      <c r="E460" s="211"/>
    </row>
    <row r="461" ht="12.75">
      <c r="E461" s="211"/>
    </row>
    <row r="462" ht="12.75">
      <c r="E462" s="211"/>
    </row>
    <row r="463" ht="12.75">
      <c r="E463" s="211"/>
    </row>
    <row r="464" ht="12.75">
      <c r="E464" s="211"/>
    </row>
    <row r="465" ht="12.75">
      <c r="E465" s="211"/>
    </row>
    <row r="466" ht="12.75">
      <c r="E466" s="211"/>
    </row>
    <row r="467" ht="12.75">
      <c r="E467" s="211"/>
    </row>
    <row r="468" ht="12.75">
      <c r="E468" s="211"/>
    </row>
    <row r="469" ht="12.75">
      <c r="E469" s="211"/>
    </row>
    <row r="470" ht="12.75">
      <c r="E470" s="211"/>
    </row>
    <row r="471" ht="12.75">
      <c r="E471" s="211"/>
    </row>
    <row r="472" ht="12.75">
      <c r="E472" s="211"/>
    </row>
    <row r="473" ht="12.75">
      <c r="E473" s="211"/>
    </row>
    <row r="474" ht="12.75">
      <c r="E474" s="211"/>
    </row>
    <row r="475" ht="12.75">
      <c r="E475" s="211"/>
    </row>
    <row r="476" ht="12.75">
      <c r="E476" s="211"/>
    </row>
    <row r="477" ht="12.75">
      <c r="E477" s="211"/>
    </row>
    <row r="478" ht="12.75">
      <c r="E478" s="211"/>
    </row>
    <row r="479" ht="12.75">
      <c r="E479" s="211"/>
    </row>
    <row r="480" ht="12.75">
      <c r="E480" s="211"/>
    </row>
    <row r="481" ht="12.75">
      <c r="E481" s="211"/>
    </row>
    <row r="482" ht="12.75">
      <c r="E482" s="211"/>
    </row>
    <row r="483" ht="12.75">
      <c r="E483" s="211"/>
    </row>
    <row r="484" ht="12.75">
      <c r="E484" s="211"/>
    </row>
    <row r="485" ht="12.75">
      <c r="E485" s="211"/>
    </row>
    <row r="486" ht="12.75">
      <c r="E486" s="211"/>
    </row>
    <row r="487" ht="12.75">
      <c r="E487" s="211"/>
    </row>
    <row r="488" ht="12.75">
      <c r="E488" s="211"/>
    </row>
    <row r="489" ht="12.75">
      <c r="E489" s="211"/>
    </row>
    <row r="490" ht="12.75">
      <c r="E490" s="211"/>
    </row>
    <row r="491" ht="12.75">
      <c r="E491" s="211"/>
    </row>
    <row r="492" ht="12.75">
      <c r="E492" s="211"/>
    </row>
    <row r="493" ht="12.75">
      <c r="E493" s="211"/>
    </row>
    <row r="494" ht="12.75">
      <c r="E494" s="211"/>
    </row>
    <row r="495" ht="12.75">
      <c r="E495" s="211"/>
    </row>
    <row r="496" ht="12.75">
      <c r="E496" s="211"/>
    </row>
    <row r="497" ht="12.75">
      <c r="E497" s="211"/>
    </row>
    <row r="498" ht="12.75">
      <c r="E498" s="211"/>
    </row>
    <row r="499" ht="12.75">
      <c r="E499" s="211"/>
    </row>
    <row r="500" ht="12.75">
      <c r="E500" s="211"/>
    </row>
    <row r="501" ht="12.75">
      <c r="E501" s="211"/>
    </row>
    <row r="502" ht="12.75">
      <c r="E502" s="211"/>
    </row>
    <row r="503" ht="12.75">
      <c r="E503" s="211"/>
    </row>
    <row r="504" ht="12.75">
      <c r="E504" s="211"/>
    </row>
    <row r="505" ht="12.75">
      <c r="E505" s="211"/>
    </row>
    <row r="506" ht="12.75">
      <c r="E506" s="211"/>
    </row>
    <row r="507" ht="12.75">
      <c r="E507" s="211"/>
    </row>
    <row r="508" ht="12.75">
      <c r="E508" s="211"/>
    </row>
    <row r="509" ht="12.75">
      <c r="E509" s="211"/>
    </row>
    <row r="510" ht="12.75">
      <c r="E510" s="211"/>
    </row>
    <row r="511" ht="12.75">
      <c r="E511" s="211"/>
    </row>
    <row r="512" ht="12.75">
      <c r="E512" s="211"/>
    </row>
    <row r="513" ht="12.75">
      <c r="E513" s="211"/>
    </row>
    <row r="514" ht="12.75">
      <c r="E514" s="211"/>
    </row>
    <row r="515" ht="12.75">
      <c r="E515" s="211"/>
    </row>
    <row r="516" ht="12.75">
      <c r="E516" s="211"/>
    </row>
    <row r="517" ht="12.75">
      <c r="E517" s="211"/>
    </row>
    <row r="518" ht="12.75">
      <c r="E518" s="211"/>
    </row>
    <row r="519" ht="12.75">
      <c r="E519" s="211"/>
    </row>
    <row r="520" ht="12.75">
      <c r="E520" s="211"/>
    </row>
    <row r="521" ht="12.75">
      <c r="E521" s="211"/>
    </row>
    <row r="522" ht="12.75">
      <c r="E522" s="211"/>
    </row>
    <row r="523" ht="12.75">
      <c r="E523" s="211"/>
    </row>
    <row r="524" ht="12.75">
      <c r="E524" s="211"/>
    </row>
    <row r="525" ht="12.75">
      <c r="E525" s="211"/>
    </row>
    <row r="526" ht="12.75">
      <c r="E526" s="211"/>
    </row>
    <row r="527" ht="12.75">
      <c r="E527" s="211"/>
    </row>
    <row r="528" ht="12.75">
      <c r="E528" s="211"/>
    </row>
    <row r="529" ht="12.75">
      <c r="E529" s="211"/>
    </row>
    <row r="530" ht="12.75">
      <c r="E530" s="211"/>
    </row>
    <row r="531" ht="12.75">
      <c r="E531" s="211"/>
    </row>
    <row r="532" ht="12.75">
      <c r="E532" s="211"/>
    </row>
    <row r="533" ht="12.75">
      <c r="E533" s="211"/>
    </row>
    <row r="534" ht="12.75">
      <c r="E534" s="211"/>
    </row>
  </sheetData>
  <mergeCells count="4">
    <mergeCell ref="I11:I18"/>
    <mergeCell ref="D48:G48"/>
    <mergeCell ref="D95:G95"/>
    <mergeCell ref="D136:G136"/>
  </mergeCells>
  <printOptions/>
  <pageMargins left="0.75" right="0.75" top="1" bottom="1" header="0.5" footer="0.5"/>
  <pageSetup horizontalDpi="600" verticalDpi="600" orientation="portrait" r:id="rId3"/>
  <headerFooter alignWithMargins="0">
    <oddHeader>&amp;RPage &amp;P of &amp;N</oddHeader>
    <oddFooter>&amp;L&amp;Z&amp;F&amp;R&amp;8Lest Revised: 8-18-06
</oddFooter>
  </headerFooter>
  <rowBreaks count="3" manualBreakCount="3">
    <brk id="49" max="8" man="1"/>
    <brk id="96" max="8" man="1"/>
    <brk id="143" max="255" man="1"/>
  </rowBreaks>
  <legacyDrawing r:id="rId2"/>
  <oleObjects>
    <oleObject progId="Word.Document.8" shapeId="1428353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1:I89"/>
  <sheetViews>
    <sheetView showZeros="0" zoomScale="90" zoomScaleNormal="90" workbookViewId="0" topLeftCell="A31">
      <selection activeCell="E42" sqref="E42"/>
    </sheetView>
  </sheetViews>
  <sheetFormatPr defaultColWidth="9.140625" defaultRowHeight="12.75"/>
  <cols>
    <col min="1" max="1" width="2.28125" style="0" customWidth="1"/>
    <col min="2" max="3" width="7.421875" style="0" customWidth="1"/>
    <col min="4" max="4" width="28.8515625" style="0" customWidth="1"/>
    <col min="5" max="5" width="5.7109375" style="0" customWidth="1"/>
    <col min="6" max="6" width="4.7109375" style="0" customWidth="1"/>
    <col min="7" max="7" width="10.7109375" style="0" customWidth="1"/>
    <col min="8" max="8" width="18.7109375" style="0" customWidth="1"/>
    <col min="9" max="9" width="3.28125" style="0" customWidth="1"/>
  </cols>
  <sheetData>
    <row r="1" spans="1:8" ht="18">
      <c r="A1" s="26">
        <f>Encroach!A1</f>
        <v>0</v>
      </c>
      <c r="B1" s="27"/>
      <c r="C1" s="27"/>
      <c r="D1" s="27"/>
      <c r="E1" s="27"/>
      <c r="F1" s="27"/>
      <c r="G1" s="27"/>
      <c r="H1" s="27"/>
    </row>
    <row r="2" spans="1:8" ht="15.75">
      <c r="A2" s="35"/>
      <c r="B2" s="27"/>
      <c r="C2" s="27"/>
      <c r="D2" s="27"/>
      <c r="E2" s="27"/>
      <c r="F2" s="27"/>
      <c r="G2" s="27"/>
      <c r="H2" s="27"/>
    </row>
    <row r="3" spans="1:8" ht="18">
      <c r="A3" s="90">
        <f>Encroach!$A$5</f>
        <v>0</v>
      </c>
      <c r="B3" s="28"/>
      <c r="C3" s="28"/>
      <c r="D3" s="28"/>
      <c r="E3" s="28"/>
      <c r="F3" s="28"/>
      <c r="G3" s="28"/>
      <c r="H3" s="28"/>
    </row>
    <row r="4" spans="1:8" ht="18">
      <c r="A4" s="90"/>
      <c r="B4" s="28"/>
      <c r="C4" s="28"/>
      <c r="D4" s="28"/>
      <c r="E4" s="28"/>
      <c r="F4" s="28"/>
      <c r="G4" s="28"/>
      <c r="H4" s="28"/>
    </row>
    <row r="5" spans="1:8" ht="15.75">
      <c r="A5" s="35" t="s">
        <v>181</v>
      </c>
      <c r="B5" s="27"/>
      <c r="C5" s="27"/>
      <c r="D5" s="27"/>
      <c r="E5" s="27"/>
      <c r="F5" s="27"/>
      <c r="G5" s="27"/>
      <c r="H5" s="27"/>
    </row>
    <row r="6" spans="1:8" ht="15.75">
      <c r="A6" s="87" t="s">
        <v>53</v>
      </c>
      <c r="B6" s="27"/>
      <c r="C6" s="27"/>
      <c r="D6" s="27"/>
      <c r="E6" s="27"/>
      <c r="F6" s="27"/>
      <c r="G6" s="27"/>
      <c r="H6" s="27"/>
    </row>
    <row r="7" spans="1:8" ht="9.75" customHeight="1">
      <c r="A7" s="35"/>
      <c r="B7" s="27"/>
      <c r="C7" s="27"/>
      <c r="D7" s="27"/>
      <c r="E7" s="27"/>
      <c r="F7" s="27"/>
      <c r="G7" s="97"/>
      <c r="H7" s="27"/>
    </row>
    <row r="8" spans="1:9" ht="15.75">
      <c r="A8" s="29"/>
      <c r="B8" s="27"/>
      <c r="C8" s="52" t="s">
        <v>130</v>
      </c>
      <c r="D8" s="98">
        <f>Encroach!D9</f>
        <v>0</v>
      </c>
      <c r="E8" s="30"/>
      <c r="F8" s="105"/>
      <c r="G8" s="101" t="s">
        <v>142</v>
      </c>
      <c r="H8" s="122">
        <f>Encroach!H9</f>
        <v>0</v>
      </c>
      <c r="I8" s="235" t="s">
        <v>141</v>
      </c>
    </row>
    <row r="9" spans="2:9" ht="12.75">
      <c r="B9" s="2"/>
      <c r="C9" s="2" t="s">
        <v>144</v>
      </c>
      <c r="D9" s="98">
        <f>Encroach!D10</f>
        <v>0</v>
      </c>
      <c r="E9" s="31"/>
      <c r="F9" s="104"/>
      <c r="G9" s="101" t="s">
        <v>134</v>
      </c>
      <c r="H9" s="122">
        <f>Encroach!H10</f>
        <v>0</v>
      </c>
      <c r="I9" s="236"/>
    </row>
    <row r="10" spans="2:9" ht="12.75">
      <c r="B10" s="2"/>
      <c r="C10" s="2" t="s">
        <v>145</v>
      </c>
      <c r="D10" s="98">
        <f>Encroach!D11</f>
        <v>0</v>
      </c>
      <c r="E10" s="1"/>
      <c r="F10" s="104"/>
      <c r="G10" s="100" t="s">
        <v>135</v>
      </c>
      <c r="H10" s="122">
        <f>Encroach!H11</f>
        <v>0</v>
      </c>
      <c r="I10" s="236"/>
    </row>
    <row r="11" spans="3:9" ht="12.75">
      <c r="C11" s="52" t="s">
        <v>146</v>
      </c>
      <c r="D11" s="98">
        <f>Encroach!D12</f>
        <v>0</v>
      </c>
      <c r="F11" s="104"/>
      <c r="G11" s="100" t="s">
        <v>136</v>
      </c>
      <c r="H11" s="122">
        <f>Encroach!H12</f>
        <v>0</v>
      </c>
      <c r="I11" s="236"/>
    </row>
    <row r="12" spans="3:9" ht="13.5" thickBot="1">
      <c r="C12" s="52" t="s">
        <v>147</v>
      </c>
      <c r="D12" s="98">
        <f>Encroach!D13</f>
        <v>0</v>
      </c>
      <c r="F12" s="104"/>
      <c r="G12" s="103" t="s">
        <v>198</v>
      </c>
      <c r="H12" s="122">
        <f>Encroach!H13</f>
        <v>0</v>
      </c>
      <c r="I12" s="236"/>
    </row>
    <row r="13" spans="3:9" ht="12.75">
      <c r="C13" s="52"/>
      <c r="D13" s="134"/>
      <c r="F13" s="147"/>
      <c r="G13" s="148" t="s">
        <v>139</v>
      </c>
      <c r="H13" s="165">
        <f>Encroach!H14</f>
        <v>0</v>
      </c>
      <c r="I13" s="237"/>
    </row>
    <row r="14" spans="3:9" ht="12.75">
      <c r="C14" s="52"/>
      <c r="D14" s="134"/>
      <c r="F14" s="150"/>
      <c r="G14" s="151" t="s">
        <v>140</v>
      </c>
      <c r="H14" s="166">
        <f>Encroach!H15</f>
        <v>0</v>
      </c>
      <c r="I14" s="237"/>
    </row>
    <row r="15" spans="3:9" ht="13.5" thickBot="1">
      <c r="C15" s="52"/>
      <c r="D15" s="134"/>
      <c r="F15" s="153"/>
      <c r="G15" s="155" t="s">
        <v>197</v>
      </c>
      <c r="H15" s="154">
        <f>Encroach!H16</f>
        <v>0</v>
      </c>
      <c r="I15" s="238"/>
    </row>
    <row r="16" spans="1:8" ht="12.75">
      <c r="A16" s="53"/>
      <c r="B16" s="53"/>
      <c r="C16" s="136"/>
      <c r="D16" s="98"/>
      <c r="E16" s="53"/>
      <c r="F16" s="107"/>
      <c r="G16" s="120"/>
      <c r="H16" s="190"/>
    </row>
    <row r="17" spans="1:8" ht="12.75">
      <c r="A17" s="130" t="s">
        <v>157</v>
      </c>
      <c r="B17" s="129"/>
      <c r="C17" s="129"/>
      <c r="D17" s="131"/>
      <c r="E17" s="132" t="s">
        <v>1</v>
      </c>
      <c r="F17" s="123" t="s">
        <v>22</v>
      </c>
      <c r="G17" s="132" t="s">
        <v>158</v>
      </c>
      <c r="H17" s="123" t="s">
        <v>160</v>
      </c>
    </row>
    <row r="18" spans="1:8" ht="12.75">
      <c r="A18" s="125"/>
      <c r="B18" s="126"/>
      <c r="C18" s="126"/>
      <c r="D18" s="137"/>
      <c r="E18" s="127"/>
      <c r="F18" s="22"/>
      <c r="G18" s="127"/>
      <c r="H18" s="22" t="s">
        <v>161</v>
      </c>
    </row>
    <row r="19" spans="1:8" ht="12.75">
      <c r="A19" s="125"/>
      <c r="B19" s="126"/>
      <c r="C19" s="126"/>
      <c r="D19" s="126"/>
      <c r="E19" s="127"/>
      <c r="F19" s="128"/>
      <c r="G19" s="135"/>
      <c r="H19" s="22"/>
    </row>
    <row r="20" spans="1:8" ht="12.75">
      <c r="A20" s="56" t="s">
        <v>30</v>
      </c>
      <c r="B20" s="11"/>
      <c r="C20" s="34"/>
      <c r="D20" s="11"/>
      <c r="E20" s="33"/>
      <c r="F20" s="13"/>
      <c r="G20" s="18"/>
      <c r="H20" s="12"/>
    </row>
    <row r="21" spans="1:8" ht="12.75">
      <c r="A21" s="10"/>
      <c r="B21" s="158" t="s">
        <v>238</v>
      </c>
      <c r="C21" s="158"/>
      <c r="D21" s="158"/>
      <c r="E21" s="159"/>
      <c r="F21" s="13" t="s">
        <v>3</v>
      </c>
      <c r="G21" s="18">
        <v>30</v>
      </c>
      <c r="H21" s="24">
        <f aca="true" t="shared" si="0" ref="H21:H41">+E21*G21</f>
        <v>0</v>
      </c>
    </row>
    <row r="22" spans="1:8" ht="12.75">
      <c r="A22" s="10"/>
      <c r="B22" s="158" t="s">
        <v>239</v>
      </c>
      <c r="C22" s="158"/>
      <c r="D22" s="158"/>
      <c r="E22" s="159"/>
      <c r="F22" s="13" t="s">
        <v>3</v>
      </c>
      <c r="G22" s="18">
        <v>40</v>
      </c>
      <c r="H22" s="24">
        <f t="shared" si="0"/>
        <v>0</v>
      </c>
    </row>
    <row r="23" spans="1:8" ht="12.75">
      <c r="A23" s="10"/>
      <c r="B23" s="158" t="s">
        <v>240</v>
      </c>
      <c r="C23" s="158"/>
      <c r="D23" s="158"/>
      <c r="E23" s="159"/>
      <c r="F23" s="13" t="s">
        <v>3</v>
      </c>
      <c r="G23" s="18">
        <v>45</v>
      </c>
      <c r="H23" s="24">
        <f t="shared" si="0"/>
        <v>0</v>
      </c>
    </row>
    <row r="24" spans="1:8" ht="12.75">
      <c r="A24" s="10"/>
      <c r="B24" s="11" t="s">
        <v>213</v>
      </c>
      <c r="C24" s="11"/>
      <c r="D24" s="11"/>
      <c r="E24" s="33"/>
      <c r="F24" s="13" t="s">
        <v>3</v>
      </c>
      <c r="G24" s="18">
        <v>90</v>
      </c>
      <c r="H24" s="24">
        <f t="shared" si="0"/>
        <v>0</v>
      </c>
    </row>
    <row r="25" spans="1:8" ht="12.75">
      <c r="A25" s="10"/>
      <c r="B25" s="11" t="s">
        <v>210</v>
      </c>
      <c r="C25" s="11"/>
      <c r="D25" s="11"/>
      <c r="E25" s="33"/>
      <c r="F25" s="13" t="s">
        <v>3</v>
      </c>
      <c r="G25" s="18">
        <v>95</v>
      </c>
      <c r="H25" s="24">
        <f t="shared" si="0"/>
        <v>0</v>
      </c>
    </row>
    <row r="26" spans="1:8" ht="12.75">
      <c r="A26" s="10"/>
      <c r="B26" s="11" t="s">
        <v>211</v>
      </c>
      <c r="C26" s="11"/>
      <c r="D26" s="11"/>
      <c r="E26" s="33"/>
      <c r="F26" s="13" t="s">
        <v>3</v>
      </c>
      <c r="G26" s="18">
        <v>105</v>
      </c>
      <c r="H26" s="24">
        <f t="shared" si="0"/>
        <v>0</v>
      </c>
    </row>
    <row r="27" spans="1:8" ht="12.75">
      <c r="A27" s="10"/>
      <c r="B27" s="11" t="s">
        <v>212</v>
      </c>
      <c r="C27" s="11"/>
      <c r="D27" s="11"/>
      <c r="E27" s="33"/>
      <c r="F27" s="13" t="s">
        <v>3</v>
      </c>
      <c r="G27" s="18">
        <v>115</v>
      </c>
      <c r="H27" s="24">
        <f t="shared" si="0"/>
        <v>0</v>
      </c>
    </row>
    <row r="28" spans="1:8" ht="12.75">
      <c r="A28" s="10"/>
      <c r="B28" s="11"/>
      <c r="C28" s="11"/>
      <c r="D28" s="11"/>
      <c r="E28" s="33"/>
      <c r="F28" s="13"/>
      <c r="G28" s="18"/>
      <c r="H28" s="24"/>
    </row>
    <row r="29" spans="1:8" ht="12.75">
      <c r="A29" s="10"/>
      <c r="B29" s="11"/>
      <c r="C29" s="11"/>
      <c r="D29" s="11"/>
      <c r="E29" s="33"/>
      <c r="F29" s="13"/>
      <c r="G29" s="18"/>
      <c r="H29" s="24"/>
    </row>
    <row r="30" spans="1:8" ht="12.75">
      <c r="A30" s="10"/>
      <c r="B30" s="11"/>
      <c r="C30" s="34"/>
      <c r="D30" s="11"/>
      <c r="E30" s="33"/>
      <c r="F30" s="13"/>
      <c r="G30" s="18"/>
      <c r="H30" s="24">
        <f t="shared" si="0"/>
        <v>0</v>
      </c>
    </row>
    <row r="31" spans="1:8" ht="12.75">
      <c r="A31" s="56" t="s">
        <v>28</v>
      </c>
      <c r="B31" s="11"/>
      <c r="C31" s="34"/>
      <c r="D31" s="11"/>
      <c r="E31" s="33"/>
      <c r="F31" s="13"/>
      <c r="G31" s="18"/>
      <c r="H31" s="24">
        <f t="shared" si="0"/>
        <v>0</v>
      </c>
    </row>
    <row r="32" spans="1:8" ht="12.75">
      <c r="A32" s="10"/>
      <c r="B32" s="11" t="s">
        <v>93</v>
      </c>
      <c r="C32" s="34"/>
      <c r="D32" s="11"/>
      <c r="E32" s="206"/>
      <c r="F32" s="13" t="s">
        <v>5</v>
      </c>
      <c r="G32" s="17">
        <v>700</v>
      </c>
      <c r="H32" s="24">
        <f t="shared" si="0"/>
        <v>0</v>
      </c>
    </row>
    <row r="33" spans="1:8" ht="12.75">
      <c r="A33" s="10"/>
      <c r="B33" s="11" t="s">
        <v>214</v>
      </c>
      <c r="C33" s="34"/>
      <c r="D33" s="11"/>
      <c r="E33" s="206"/>
      <c r="F33" s="13" t="s">
        <v>40</v>
      </c>
      <c r="G33" s="17">
        <v>875</v>
      </c>
      <c r="H33" s="24">
        <f t="shared" si="0"/>
        <v>0</v>
      </c>
    </row>
    <row r="34" spans="1:8" ht="12.75">
      <c r="A34" s="10"/>
      <c r="B34" s="11" t="s">
        <v>94</v>
      </c>
      <c r="C34" s="34"/>
      <c r="D34" s="11"/>
      <c r="E34" s="206"/>
      <c r="F34" s="13" t="s">
        <v>5</v>
      </c>
      <c r="G34" s="17">
        <v>1225</v>
      </c>
      <c r="H34" s="24">
        <f t="shared" si="0"/>
        <v>0</v>
      </c>
    </row>
    <row r="35" spans="1:8" ht="12.75">
      <c r="A35" s="10"/>
      <c r="B35" s="11"/>
      <c r="C35" s="34"/>
      <c r="D35" s="11"/>
      <c r="E35" s="33"/>
      <c r="F35" s="13"/>
      <c r="G35" s="18"/>
      <c r="H35" s="24">
        <f t="shared" si="0"/>
        <v>0</v>
      </c>
    </row>
    <row r="36" spans="1:8" ht="12.75">
      <c r="A36" s="10"/>
      <c r="B36" s="11" t="s">
        <v>55</v>
      </c>
      <c r="C36" s="34"/>
      <c r="D36" s="11"/>
      <c r="E36" s="33"/>
      <c r="F36" s="13" t="s">
        <v>5</v>
      </c>
      <c r="G36" s="18">
        <v>1200</v>
      </c>
      <c r="H36" s="24">
        <f t="shared" si="0"/>
        <v>0</v>
      </c>
    </row>
    <row r="37" spans="1:8" ht="12.75">
      <c r="A37" s="10"/>
      <c r="B37" s="11" t="s">
        <v>178</v>
      </c>
      <c r="C37" s="34"/>
      <c r="D37" s="11"/>
      <c r="E37" s="206"/>
      <c r="F37" s="13" t="s">
        <v>40</v>
      </c>
      <c r="G37" s="18">
        <v>1750</v>
      </c>
      <c r="H37" s="24">
        <f t="shared" si="0"/>
        <v>0</v>
      </c>
    </row>
    <row r="38" spans="1:8" ht="12.75">
      <c r="A38" s="10"/>
      <c r="B38" s="11"/>
      <c r="C38" s="34"/>
      <c r="D38" s="11"/>
      <c r="E38" s="33"/>
      <c r="F38" s="13"/>
      <c r="G38" s="18"/>
      <c r="H38" s="24">
        <f t="shared" si="0"/>
        <v>0</v>
      </c>
    </row>
    <row r="39" spans="1:8" ht="12.75">
      <c r="A39" s="10"/>
      <c r="B39" s="11" t="s">
        <v>180</v>
      </c>
      <c r="C39" s="34"/>
      <c r="D39" s="11"/>
      <c r="E39" s="33"/>
      <c r="F39" s="13" t="s">
        <v>40</v>
      </c>
      <c r="G39" s="18">
        <v>585</v>
      </c>
      <c r="H39" s="24">
        <f t="shared" si="0"/>
        <v>0</v>
      </c>
    </row>
    <row r="40" spans="1:8" ht="12.75">
      <c r="A40" s="10"/>
      <c r="B40" s="11"/>
      <c r="C40" s="34"/>
      <c r="D40" s="11"/>
      <c r="E40" s="33"/>
      <c r="F40" s="13"/>
      <c r="G40" s="18"/>
      <c r="H40" s="24">
        <f t="shared" si="0"/>
        <v>0</v>
      </c>
    </row>
    <row r="41" spans="1:8" ht="12.75">
      <c r="A41" s="56" t="s">
        <v>14</v>
      </c>
      <c r="B41" s="11"/>
      <c r="C41" s="34"/>
      <c r="D41" s="11"/>
      <c r="E41" s="33"/>
      <c r="F41" s="13"/>
      <c r="G41" s="18"/>
      <c r="H41" s="24">
        <f t="shared" si="0"/>
        <v>0</v>
      </c>
    </row>
    <row r="42" spans="1:8" ht="12.75">
      <c r="A42" s="10"/>
      <c r="B42" s="11" t="s">
        <v>215</v>
      </c>
      <c r="C42" s="34"/>
      <c r="D42" s="11"/>
      <c r="E42" s="33"/>
      <c r="F42" s="13" t="s">
        <v>5</v>
      </c>
      <c r="G42" s="17">
        <v>3510</v>
      </c>
      <c r="H42" s="24">
        <f>+E42*G42</f>
        <v>0</v>
      </c>
    </row>
    <row r="43" spans="1:8" ht="12.75">
      <c r="A43" s="10"/>
      <c r="B43" s="11"/>
      <c r="C43" s="34"/>
      <c r="D43" s="11"/>
      <c r="E43" s="33"/>
      <c r="F43" s="13"/>
      <c r="G43" s="18"/>
      <c r="H43" s="24">
        <f>+E43*G43</f>
        <v>0</v>
      </c>
    </row>
    <row r="44" spans="1:8" ht="12.75">
      <c r="A44" s="56" t="s">
        <v>29</v>
      </c>
      <c r="B44" s="11"/>
      <c r="C44" s="34"/>
      <c r="D44" s="11"/>
      <c r="E44" s="33"/>
      <c r="F44" s="13"/>
      <c r="G44" s="18"/>
      <c r="H44" s="24">
        <f>+E44*G44</f>
        <v>0</v>
      </c>
    </row>
    <row r="45" spans="1:8" ht="12.75">
      <c r="A45" s="10"/>
      <c r="B45" s="11" t="s">
        <v>216</v>
      </c>
      <c r="C45" s="34"/>
      <c r="D45" s="11"/>
      <c r="E45" s="33"/>
      <c r="F45" s="13" t="s">
        <v>5</v>
      </c>
      <c r="G45" s="17">
        <v>1750</v>
      </c>
      <c r="H45" s="24">
        <f>+E45*G45</f>
        <v>0</v>
      </c>
    </row>
    <row r="46" spans="1:8" ht="12.75">
      <c r="A46" s="10"/>
      <c r="B46" s="11" t="s">
        <v>217</v>
      </c>
      <c r="C46" s="34"/>
      <c r="D46" s="11"/>
      <c r="E46" s="33"/>
      <c r="F46" s="13" t="s">
        <v>5</v>
      </c>
      <c r="G46" s="17">
        <v>1525</v>
      </c>
      <c r="H46" s="24">
        <f>+E46*G46</f>
        <v>0</v>
      </c>
    </row>
    <row r="47" spans="1:8" ht="12.75">
      <c r="A47" s="10"/>
      <c r="B47" s="11"/>
      <c r="C47" s="34"/>
      <c r="D47" s="11"/>
      <c r="E47" s="33"/>
      <c r="F47" s="13"/>
      <c r="G47" s="193"/>
      <c r="H47" s="24"/>
    </row>
    <row r="48" spans="1:8" ht="12.75">
      <c r="A48" s="10"/>
      <c r="B48" s="11"/>
      <c r="C48" s="34"/>
      <c r="D48" s="243" t="s">
        <v>270</v>
      </c>
      <c r="E48" s="243"/>
      <c r="F48" s="243"/>
      <c r="G48" s="244"/>
      <c r="H48" s="24">
        <f>SUM(H21:H47)*0.1</f>
        <v>0</v>
      </c>
    </row>
    <row r="49" spans="1:8" ht="15.75">
      <c r="A49" s="10"/>
      <c r="B49" s="11"/>
      <c r="C49" s="11"/>
      <c r="D49" s="11"/>
      <c r="E49" s="33"/>
      <c r="F49" s="13"/>
      <c r="G49" s="96" t="s">
        <v>57</v>
      </c>
      <c r="H49" s="24">
        <f>SUM(H21:H48)</f>
        <v>0</v>
      </c>
    </row>
    <row r="50" spans="1:8" ht="12.75">
      <c r="A50" s="56" t="s">
        <v>32</v>
      </c>
      <c r="B50" s="11"/>
      <c r="C50" s="34"/>
      <c r="D50" s="11"/>
      <c r="E50" s="33"/>
      <c r="F50" s="13"/>
      <c r="G50" s="18"/>
      <c r="H50" s="24">
        <f>+E50*G50</f>
        <v>0</v>
      </c>
    </row>
    <row r="51" spans="1:8" ht="12.75">
      <c r="A51" s="10"/>
      <c r="B51" s="11" t="s">
        <v>179</v>
      </c>
      <c r="C51" s="1"/>
      <c r="D51" s="11"/>
      <c r="E51" s="206"/>
      <c r="F51" s="13" t="s">
        <v>40</v>
      </c>
      <c r="G51" s="18">
        <v>3000</v>
      </c>
      <c r="H51" s="24">
        <f>+E51*G51</f>
        <v>0</v>
      </c>
    </row>
    <row r="52" spans="1:8" ht="12.75">
      <c r="A52" s="10"/>
      <c r="B52" s="11" t="s">
        <v>218</v>
      </c>
      <c r="C52" s="11"/>
      <c r="D52" s="11"/>
      <c r="E52" s="206"/>
      <c r="F52" s="13" t="s">
        <v>40</v>
      </c>
      <c r="G52" s="18">
        <v>7000</v>
      </c>
      <c r="H52" s="24">
        <f>+E52*G52</f>
        <v>0</v>
      </c>
    </row>
    <row r="53" spans="1:8" ht="12.75">
      <c r="A53" s="10"/>
      <c r="B53" s="11"/>
      <c r="C53" s="11"/>
      <c r="D53" s="11"/>
      <c r="E53" s="33"/>
      <c r="F53" s="13"/>
      <c r="G53" s="18"/>
      <c r="H53" s="24"/>
    </row>
    <row r="54" spans="1:8" ht="12.75">
      <c r="A54" s="56" t="s">
        <v>95</v>
      </c>
      <c r="B54" s="11"/>
      <c r="C54" s="11"/>
      <c r="D54" s="11"/>
      <c r="E54" s="33"/>
      <c r="F54" s="13"/>
      <c r="G54" s="18"/>
      <c r="H54" s="24">
        <f aca="true" t="shared" si="1" ref="H54:H82">+E54*G54</f>
        <v>0</v>
      </c>
    </row>
    <row r="55" spans="1:8" ht="12.75">
      <c r="A55" s="10"/>
      <c r="B55" s="11" t="s">
        <v>12</v>
      </c>
      <c r="C55" s="11"/>
      <c r="D55" s="11"/>
      <c r="E55" s="33"/>
      <c r="F55" s="13" t="s">
        <v>40</v>
      </c>
      <c r="G55" s="18">
        <v>550</v>
      </c>
      <c r="H55" s="24">
        <f t="shared" si="1"/>
        <v>0</v>
      </c>
    </row>
    <row r="56" spans="1:8" ht="12.75">
      <c r="A56" s="10"/>
      <c r="B56" s="11" t="s">
        <v>13</v>
      </c>
      <c r="C56" s="11"/>
      <c r="D56" s="11"/>
      <c r="E56" s="33"/>
      <c r="F56" s="13" t="s">
        <v>40</v>
      </c>
      <c r="G56" s="18">
        <v>850</v>
      </c>
      <c r="H56" s="24">
        <f t="shared" si="1"/>
        <v>0</v>
      </c>
    </row>
    <row r="57" spans="1:8" ht="12.75">
      <c r="A57" s="10"/>
      <c r="B57" s="11" t="s">
        <v>8</v>
      </c>
      <c r="C57" s="11"/>
      <c r="D57" s="11"/>
      <c r="E57" s="33"/>
      <c r="F57" s="13" t="s">
        <v>40</v>
      </c>
      <c r="G57" s="18">
        <v>1250</v>
      </c>
      <c r="H57" s="24">
        <f t="shared" si="1"/>
        <v>0</v>
      </c>
    </row>
    <row r="58" spans="1:8" ht="12.75">
      <c r="A58" s="10"/>
      <c r="B58" s="11" t="s">
        <v>96</v>
      </c>
      <c r="C58" s="11"/>
      <c r="D58" s="11"/>
      <c r="E58" s="33"/>
      <c r="F58" s="13" t="s">
        <v>40</v>
      </c>
      <c r="G58" s="18">
        <v>1375</v>
      </c>
      <c r="H58" s="24">
        <f t="shared" si="1"/>
        <v>0</v>
      </c>
    </row>
    <row r="59" spans="1:8" ht="12.75">
      <c r="A59" s="10"/>
      <c r="B59" s="11" t="s">
        <v>97</v>
      </c>
      <c r="C59" s="11"/>
      <c r="D59" s="11"/>
      <c r="E59" s="33"/>
      <c r="F59" s="13" t="s">
        <v>40</v>
      </c>
      <c r="G59" s="18">
        <v>3425</v>
      </c>
      <c r="H59" s="24">
        <f t="shared" si="1"/>
        <v>0</v>
      </c>
    </row>
    <row r="60" spans="1:8" ht="12.75">
      <c r="A60" s="10"/>
      <c r="B60" s="11"/>
      <c r="C60" s="11"/>
      <c r="D60" s="11"/>
      <c r="E60" s="33"/>
      <c r="F60" s="13"/>
      <c r="G60" s="18"/>
      <c r="H60" s="24">
        <f t="shared" si="1"/>
        <v>0</v>
      </c>
    </row>
    <row r="61" spans="1:8" ht="12.75">
      <c r="A61" s="56" t="s">
        <v>98</v>
      </c>
      <c r="B61" s="11"/>
      <c r="C61" s="11"/>
      <c r="D61" s="11"/>
      <c r="E61" s="33"/>
      <c r="F61" s="13"/>
      <c r="G61" s="18"/>
      <c r="H61" s="24">
        <f t="shared" si="1"/>
        <v>0</v>
      </c>
    </row>
    <row r="62" spans="1:8" ht="12.75">
      <c r="A62" s="56"/>
      <c r="B62" s="11" t="s">
        <v>31</v>
      </c>
      <c r="C62" s="11"/>
      <c r="D62" s="11"/>
      <c r="E62" s="206"/>
      <c r="F62" s="13" t="s">
        <v>5</v>
      </c>
      <c r="G62" s="18">
        <v>1750</v>
      </c>
      <c r="H62" s="24">
        <f t="shared" si="1"/>
        <v>0</v>
      </c>
    </row>
    <row r="63" spans="1:8" ht="12.75">
      <c r="A63" s="56"/>
      <c r="B63" s="11" t="s">
        <v>219</v>
      </c>
      <c r="C63" s="11"/>
      <c r="D63" s="11"/>
      <c r="E63" s="33"/>
      <c r="F63" s="13" t="s">
        <v>5</v>
      </c>
      <c r="G63" s="18">
        <v>3400</v>
      </c>
      <c r="H63" s="24">
        <f t="shared" si="1"/>
        <v>0</v>
      </c>
    </row>
    <row r="64" spans="1:8" ht="12.75">
      <c r="A64" s="56"/>
      <c r="B64" s="11" t="s">
        <v>220</v>
      </c>
      <c r="C64" s="11"/>
      <c r="D64" s="11"/>
      <c r="E64" s="33"/>
      <c r="F64" s="13" t="s">
        <v>5</v>
      </c>
      <c r="G64" s="18">
        <v>3275</v>
      </c>
      <c r="H64" s="24">
        <f t="shared" si="1"/>
        <v>0</v>
      </c>
    </row>
    <row r="65" spans="1:8" ht="12.75">
      <c r="A65" s="56"/>
      <c r="B65" s="11" t="s">
        <v>221</v>
      </c>
      <c r="C65" s="11"/>
      <c r="D65" s="11"/>
      <c r="E65" s="33"/>
      <c r="F65" s="13" t="s">
        <v>5</v>
      </c>
      <c r="G65" s="18">
        <v>3500</v>
      </c>
      <c r="H65" s="24">
        <f t="shared" si="1"/>
        <v>0</v>
      </c>
    </row>
    <row r="66" spans="1:8" ht="12.75">
      <c r="A66" s="56"/>
      <c r="B66" s="11" t="s">
        <v>222</v>
      </c>
      <c r="C66" s="11"/>
      <c r="D66" s="11"/>
      <c r="E66" s="33"/>
      <c r="F66" s="13" t="s">
        <v>5</v>
      </c>
      <c r="G66" s="18">
        <v>3750</v>
      </c>
      <c r="H66" s="24">
        <f t="shared" si="1"/>
        <v>0</v>
      </c>
    </row>
    <row r="67" spans="1:8" ht="12.75">
      <c r="A67" s="56"/>
      <c r="B67" s="11" t="s">
        <v>223</v>
      </c>
      <c r="C67" s="11"/>
      <c r="D67" s="11"/>
      <c r="E67" s="33"/>
      <c r="F67" s="13" t="s">
        <v>5</v>
      </c>
      <c r="G67" s="18">
        <v>4100</v>
      </c>
      <c r="H67" s="24">
        <f t="shared" si="1"/>
        <v>0</v>
      </c>
    </row>
    <row r="68" spans="1:8" ht="12.75">
      <c r="A68" s="56"/>
      <c r="B68" s="11"/>
      <c r="C68" s="11"/>
      <c r="D68" s="11"/>
      <c r="E68" s="33"/>
      <c r="F68" s="13"/>
      <c r="G68" s="18"/>
      <c r="H68" s="24">
        <f t="shared" si="1"/>
        <v>0</v>
      </c>
    </row>
    <row r="69" spans="1:8" ht="12.75">
      <c r="A69" s="56"/>
      <c r="B69" s="11" t="s">
        <v>224</v>
      </c>
      <c r="C69" s="11"/>
      <c r="D69" s="11"/>
      <c r="E69" s="33"/>
      <c r="F69" s="13" t="s">
        <v>40</v>
      </c>
      <c r="G69" s="18">
        <v>300</v>
      </c>
      <c r="H69" s="24">
        <f t="shared" si="1"/>
        <v>0</v>
      </c>
    </row>
    <row r="70" spans="1:8" ht="12.75">
      <c r="A70" s="56"/>
      <c r="B70" s="11" t="s">
        <v>225</v>
      </c>
      <c r="C70" s="11"/>
      <c r="D70" s="11"/>
      <c r="E70" s="33"/>
      <c r="F70" s="13" t="s">
        <v>33</v>
      </c>
      <c r="G70" s="18">
        <v>475</v>
      </c>
      <c r="H70" s="24">
        <f t="shared" si="1"/>
        <v>0</v>
      </c>
    </row>
    <row r="71" spans="1:8" ht="12.75">
      <c r="A71" s="56"/>
      <c r="B71" s="11"/>
      <c r="C71" s="11"/>
      <c r="D71" s="11"/>
      <c r="E71" s="33"/>
      <c r="F71" s="13"/>
      <c r="G71" s="18"/>
      <c r="H71" s="24">
        <f t="shared" si="1"/>
        <v>0</v>
      </c>
    </row>
    <row r="72" spans="1:8" ht="12.75">
      <c r="A72" s="56" t="s">
        <v>169</v>
      </c>
      <c r="B72" s="11"/>
      <c r="C72" s="11"/>
      <c r="D72" s="11"/>
      <c r="E72" s="33"/>
      <c r="F72" s="13"/>
      <c r="G72" s="18"/>
      <c r="H72" s="24">
        <f t="shared" si="1"/>
        <v>0</v>
      </c>
    </row>
    <row r="73" spans="1:8" ht="12.75">
      <c r="A73" s="56"/>
      <c r="B73" s="11"/>
      <c r="C73" s="11"/>
      <c r="D73" s="11"/>
      <c r="E73" s="33"/>
      <c r="F73" s="13"/>
      <c r="G73" s="18"/>
      <c r="H73" s="24">
        <f t="shared" si="1"/>
        <v>0</v>
      </c>
    </row>
    <row r="74" spans="1:8" ht="12.75">
      <c r="A74" s="56"/>
      <c r="B74" s="11"/>
      <c r="C74" s="11"/>
      <c r="D74" s="11"/>
      <c r="E74" s="33"/>
      <c r="F74" s="13"/>
      <c r="G74" s="18"/>
      <c r="H74" s="24">
        <f t="shared" si="1"/>
        <v>0</v>
      </c>
    </row>
    <row r="75" spans="1:8" ht="12.75">
      <c r="A75" s="56"/>
      <c r="B75" s="11"/>
      <c r="C75" s="11"/>
      <c r="D75" s="11"/>
      <c r="E75" s="33"/>
      <c r="F75" s="13"/>
      <c r="G75" s="18"/>
      <c r="H75" s="24">
        <f t="shared" si="1"/>
        <v>0</v>
      </c>
    </row>
    <row r="76" spans="1:8" ht="12.75">
      <c r="A76" s="56"/>
      <c r="B76" s="11"/>
      <c r="C76" s="11"/>
      <c r="D76" s="11"/>
      <c r="E76" s="33"/>
      <c r="F76" s="13"/>
      <c r="G76" s="18"/>
      <c r="H76" s="24">
        <f t="shared" si="1"/>
        <v>0</v>
      </c>
    </row>
    <row r="77" spans="1:8" ht="12.75">
      <c r="A77" s="56"/>
      <c r="B77" s="11"/>
      <c r="C77" s="11"/>
      <c r="D77" s="11"/>
      <c r="E77" s="33"/>
      <c r="F77" s="13"/>
      <c r="G77" s="18"/>
      <c r="H77" s="24">
        <f t="shared" si="1"/>
        <v>0</v>
      </c>
    </row>
    <row r="78" spans="1:8" ht="12.75">
      <c r="A78" s="56"/>
      <c r="B78" s="11"/>
      <c r="C78" s="11"/>
      <c r="D78" s="11"/>
      <c r="E78" s="33"/>
      <c r="F78" s="13"/>
      <c r="G78" s="18"/>
      <c r="H78" s="24">
        <f t="shared" si="1"/>
        <v>0</v>
      </c>
    </row>
    <row r="79" spans="1:8" ht="12.75">
      <c r="A79" s="56"/>
      <c r="B79" s="11"/>
      <c r="C79" s="11"/>
      <c r="D79" s="11"/>
      <c r="E79" s="33"/>
      <c r="F79" s="13"/>
      <c r="G79" s="18"/>
      <c r="H79" s="24">
        <f t="shared" si="1"/>
        <v>0</v>
      </c>
    </row>
    <row r="80" spans="1:8" ht="12.75">
      <c r="A80" s="56"/>
      <c r="B80" s="11"/>
      <c r="C80" s="11"/>
      <c r="D80" s="11"/>
      <c r="E80" s="33"/>
      <c r="F80" s="13"/>
      <c r="G80" s="18"/>
      <c r="H80" s="24">
        <f t="shared" si="1"/>
        <v>0</v>
      </c>
    </row>
    <row r="81" spans="1:8" ht="12.75">
      <c r="A81" s="56"/>
      <c r="B81" s="11"/>
      <c r="C81" s="11"/>
      <c r="D81" s="11"/>
      <c r="E81" s="33"/>
      <c r="F81" s="13"/>
      <c r="G81" s="18"/>
      <c r="H81" s="24">
        <f t="shared" si="1"/>
        <v>0</v>
      </c>
    </row>
    <row r="82" spans="1:8" ht="12.75">
      <c r="A82" s="56"/>
      <c r="B82" s="11"/>
      <c r="C82" s="11"/>
      <c r="D82" s="11"/>
      <c r="E82" s="33"/>
      <c r="F82" s="13"/>
      <c r="G82" s="18"/>
      <c r="H82" s="24">
        <f t="shared" si="1"/>
        <v>0</v>
      </c>
    </row>
    <row r="83" spans="1:8" ht="12.75">
      <c r="A83" s="56"/>
      <c r="B83" s="11"/>
      <c r="C83" s="11"/>
      <c r="D83" s="243" t="s">
        <v>270</v>
      </c>
      <c r="E83" s="243"/>
      <c r="F83" s="243"/>
      <c r="G83" s="244"/>
      <c r="H83" s="24">
        <f>SUM(H51:H82)*0.1</f>
        <v>0</v>
      </c>
    </row>
    <row r="84" spans="1:8" ht="15.75">
      <c r="A84" s="6"/>
      <c r="B84" s="7"/>
      <c r="C84" s="7"/>
      <c r="D84" s="7"/>
      <c r="E84" s="8"/>
      <c r="F84" s="32"/>
      <c r="G84" s="96" t="s">
        <v>57</v>
      </c>
      <c r="H84" s="203">
        <f>SUM(H51:H83)</f>
        <v>0</v>
      </c>
    </row>
    <row r="85" spans="1:8" ht="15.75">
      <c r="A85" s="6"/>
      <c r="B85" s="7"/>
      <c r="C85" s="7"/>
      <c r="D85" s="7"/>
      <c r="E85" s="8"/>
      <c r="F85" s="32"/>
      <c r="G85" s="96"/>
      <c r="H85" s="69"/>
    </row>
    <row r="86" spans="1:8" ht="12.75">
      <c r="A86" s="72" t="s">
        <v>272</v>
      </c>
      <c r="B86" s="7"/>
      <c r="C86" s="7"/>
      <c r="D86" s="7"/>
      <c r="E86" s="33"/>
      <c r="F86" s="32" t="s">
        <v>33</v>
      </c>
      <c r="G86" s="191">
        <f>((H49+H84)*0.025)+0.1*((H49+H84)*0.025)</f>
        <v>0</v>
      </c>
      <c r="H86" s="66">
        <f>G86</f>
        <v>0</v>
      </c>
    </row>
    <row r="87" spans="1:8" ht="15.75">
      <c r="A87" s="6"/>
      <c r="B87" s="7"/>
      <c r="C87" s="7"/>
      <c r="D87" s="7"/>
      <c r="E87" s="8"/>
      <c r="F87" s="32"/>
      <c r="G87" s="96"/>
      <c r="H87" s="69"/>
    </row>
    <row r="88" spans="1:8" ht="15.75">
      <c r="A88" s="6"/>
      <c r="B88" s="7"/>
      <c r="C88" s="7"/>
      <c r="D88" s="7"/>
      <c r="E88" s="8"/>
      <c r="F88" s="32"/>
      <c r="G88" s="67" t="s">
        <v>62</v>
      </c>
      <c r="H88" s="69">
        <f>SUM(H49,H84,H86)</f>
        <v>0</v>
      </c>
    </row>
    <row r="89" ht="12.75">
      <c r="B89" s="89"/>
    </row>
  </sheetData>
  <mergeCells count="3">
    <mergeCell ref="I8:I15"/>
    <mergeCell ref="D48:G48"/>
    <mergeCell ref="D83:G83"/>
  </mergeCells>
  <printOptions/>
  <pageMargins left="0.75" right="0.75" top="1" bottom="1" header="0.5" footer="0.5"/>
  <pageSetup horizontalDpi="600" verticalDpi="600" orientation="portrait" r:id="rId3"/>
  <headerFooter alignWithMargins="0">
    <oddHeader>&amp;RPage &amp;P of &amp;N</oddHeader>
    <oddFooter>&amp;L&amp;Z&amp;F&amp;R&amp;8Last Revised 08/18/06 
</oddFooter>
  </headerFooter>
  <rowBreaks count="2" manualBreakCount="2">
    <brk id="49" max="8" man="1"/>
    <brk id="89" max="255" man="1"/>
  </rowBreaks>
  <legacyDrawing r:id="rId2"/>
  <oleObjects>
    <oleObject progId="Word.Document.8" shapeId="78698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A1:I89"/>
  <sheetViews>
    <sheetView showZeros="0" zoomScale="90" zoomScaleNormal="90" workbookViewId="0" topLeftCell="A64">
      <selection activeCell="H88" sqref="H88"/>
    </sheetView>
  </sheetViews>
  <sheetFormatPr defaultColWidth="9.140625" defaultRowHeight="12.75"/>
  <cols>
    <col min="1" max="1" width="2.28125" style="0" customWidth="1"/>
    <col min="2" max="3" width="7.421875" style="0" customWidth="1"/>
    <col min="4" max="4" width="28.8515625" style="0" customWidth="1"/>
    <col min="5" max="5" width="5.7109375" style="0" customWidth="1"/>
    <col min="6" max="6" width="4.7109375" style="0" customWidth="1"/>
    <col min="7" max="7" width="10.7109375" style="0" customWidth="1"/>
    <col min="8" max="8" width="18.7109375" style="0" customWidth="1"/>
    <col min="9" max="9" width="3.28125" style="0" customWidth="1"/>
  </cols>
  <sheetData>
    <row r="1" spans="1:8" ht="18">
      <c r="A1" s="26">
        <f>Encroach!A1</f>
        <v>0</v>
      </c>
      <c r="B1" s="27"/>
      <c r="C1" s="27"/>
      <c r="D1" s="27"/>
      <c r="E1" s="27"/>
      <c r="F1" s="27"/>
      <c r="G1" s="27"/>
      <c r="H1" s="27"/>
    </row>
    <row r="2" spans="1:8" ht="15.75">
      <c r="A2" s="35"/>
      <c r="B2" s="27"/>
      <c r="C2" s="27"/>
      <c r="D2" s="27"/>
      <c r="E2" s="27"/>
      <c r="F2" s="27"/>
      <c r="G2" s="27"/>
      <c r="H2" s="27"/>
    </row>
    <row r="3" spans="1:8" ht="18">
      <c r="A3" s="90">
        <f>Encroach!$A$5</f>
        <v>0</v>
      </c>
      <c r="B3" s="28"/>
      <c r="C3" s="28"/>
      <c r="D3" s="28"/>
      <c r="E3" s="28"/>
      <c r="F3" s="28"/>
      <c r="G3" s="28"/>
      <c r="H3" s="28"/>
    </row>
    <row r="4" spans="1:8" ht="18">
      <c r="A4" s="90"/>
      <c r="B4" s="28"/>
      <c r="C4" s="28"/>
      <c r="D4" s="28"/>
      <c r="E4" s="28"/>
      <c r="F4" s="28"/>
      <c r="G4" s="28"/>
      <c r="H4" s="28"/>
    </row>
    <row r="5" spans="1:8" ht="15.75">
      <c r="A5" s="35" t="s">
        <v>181</v>
      </c>
      <c r="B5" s="27"/>
      <c r="C5" s="27"/>
      <c r="D5" s="27"/>
      <c r="E5" s="27"/>
      <c r="F5" s="27"/>
      <c r="G5" s="27"/>
      <c r="H5" s="27"/>
    </row>
    <row r="6" spans="1:8" ht="15.75">
      <c r="A6" s="87" t="s">
        <v>273</v>
      </c>
      <c r="B6" s="27"/>
      <c r="C6" s="27"/>
      <c r="D6" s="27"/>
      <c r="E6" s="27"/>
      <c r="F6" s="27"/>
      <c r="G6" s="27"/>
      <c r="H6" s="27"/>
    </row>
    <row r="7" spans="1:8" ht="9.75" customHeight="1">
      <c r="A7" s="35"/>
      <c r="B7" s="27"/>
      <c r="C7" s="27"/>
      <c r="D7" s="27"/>
      <c r="E7" s="27"/>
      <c r="F7" s="27"/>
      <c r="G7" s="97"/>
      <c r="H7" s="27"/>
    </row>
    <row r="8" spans="1:9" ht="15.75">
      <c r="A8" s="29"/>
      <c r="B8" s="27"/>
      <c r="C8" s="52" t="s">
        <v>130</v>
      </c>
      <c r="D8" s="98">
        <f>Encroach!D9</f>
        <v>0</v>
      </c>
      <c r="E8" s="30"/>
      <c r="F8" s="105"/>
      <c r="G8" s="101" t="s">
        <v>142</v>
      </c>
      <c r="H8" s="122">
        <f>Encroach!H9</f>
        <v>0</v>
      </c>
      <c r="I8" s="235" t="s">
        <v>141</v>
      </c>
    </row>
    <row r="9" spans="2:9" ht="12.75">
      <c r="B9" s="2"/>
      <c r="C9" s="2" t="s">
        <v>144</v>
      </c>
      <c r="D9" s="98">
        <f>Encroach!D10</f>
        <v>0</v>
      </c>
      <c r="E9" s="31"/>
      <c r="F9" s="104"/>
      <c r="G9" s="101" t="s">
        <v>134</v>
      </c>
      <c r="H9" s="122">
        <f>Encroach!H10</f>
        <v>0</v>
      </c>
      <c r="I9" s="236"/>
    </row>
    <row r="10" spans="2:9" ht="12.75">
      <c r="B10" s="2"/>
      <c r="C10" s="2" t="s">
        <v>145</v>
      </c>
      <c r="D10" s="98">
        <f>Encroach!D11</f>
        <v>0</v>
      </c>
      <c r="E10" s="1"/>
      <c r="F10" s="104"/>
      <c r="G10" s="100" t="s">
        <v>135</v>
      </c>
      <c r="H10" s="122">
        <f>Encroach!H11</f>
        <v>0</v>
      </c>
      <c r="I10" s="236"/>
    </row>
    <row r="11" spans="3:9" ht="12.75">
      <c r="C11" s="52" t="s">
        <v>146</v>
      </c>
      <c r="D11" s="98">
        <f>Encroach!D12</f>
        <v>0</v>
      </c>
      <c r="F11" s="104"/>
      <c r="G11" s="100" t="s">
        <v>136</v>
      </c>
      <c r="H11" s="122">
        <f>Encroach!H12</f>
        <v>0</v>
      </c>
      <c r="I11" s="236"/>
    </row>
    <row r="12" spans="3:9" ht="13.5" thickBot="1">
      <c r="C12" s="52" t="s">
        <v>147</v>
      </c>
      <c r="D12" s="98">
        <f>Encroach!D13</f>
        <v>0</v>
      </c>
      <c r="F12" s="104"/>
      <c r="G12" s="103" t="s">
        <v>198</v>
      </c>
      <c r="H12" s="122">
        <f>Encroach!H13</f>
        <v>0</v>
      </c>
      <c r="I12" s="236"/>
    </row>
    <row r="13" spans="3:9" ht="12.75">
      <c r="C13" s="52"/>
      <c r="D13" s="134"/>
      <c r="F13" s="147"/>
      <c r="G13" s="148" t="s">
        <v>139</v>
      </c>
      <c r="H13" s="165">
        <f>Encroach!H14</f>
        <v>0</v>
      </c>
      <c r="I13" s="237"/>
    </row>
    <row r="14" spans="3:9" ht="12.75">
      <c r="C14" s="52"/>
      <c r="D14" s="134"/>
      <c r="F14" s="150"/>
      <c r="G14" s="151" t="s">
        <v>140</v>
      </c>
      <c r="H14" s="166">
        <f>Encroach!H15</f>
        <v>0</v>
      </c>
      <c r="I14" s="237"/>
    </row>
    <row r="15" spans="3:9" ht="13.5" thickBot="1">
      <c r="C15" s="52"/>
      <c r="D15" s="134"/>
      <c r="F15" s="153"/>
      <c r="G15" s="155" t="s">
        <v>197</v>
      </c>
      <c r="H15" s="154">
        <f>Encroach!H16</f>
        <v>0</v>
      </c>
      <c r="I15" s="238"/>
    </row>
    <row r="16" spans="1:8" ht="12.75">
      <c r="A16" s="53"/>
      <c r="B16" s="53"/>
      <c r="C16" s="136"/>
      <c r="D16" s="98"/>
      <c r="E16" s="53"/>
      <c r="F16" s="107"/>
      <c r="G16" s="120"/>
      <c r="H16" s="190"/>
    </row>
    <row r="17" spans="1:8" ht="12.75">
      <c r="A17" s="130" t="s">
        <v>157</v>
      </c>
      <c r="B17" s="129"/>
      <c r="C17" s="129"/>
      <c r="D17" s="131"/>
      <c r="E17" s="132" t="s">
        <v>1</v>
      </c>
      <c r="F17" s="123" t="s">
        <v>22</v>
      </c>
      <c r="G17" s="132" t="s">
        <v>158</v>
      </c>
      <c r="H17" s="123" t="s">
        <v>160</v>
      </c>
    </row>
    <row r="18" spans="1:8" ht="12.75">
      <c r="A18" s="125"/>
      <c r="B18" s="126"/>
      <c r="C18" s="126"/>
      <c r="D18" s="137"/>
      <c r="E18" s="127"/>
      <c r="F18" s="22"/>
      <c r="G18" s="127"/>
      <c r="H18" s="22" t="s">
        <v>161</v>
      </c>
    </row>
    <row r="19" spans="1:8" ht="12.75">
      <c r="A19" s="125"/>
      <c r="B19" s="126"/>
      <c r="C19" s="126"/>
      <c r="D19" s="126"/>
      <c r="E19" s="127"/>
      <c r="F19" s="128"/>
      <c r="G19" s="135"/>
      <c r="H19" s="22"/>
    </row>
    <row r="20" spans="1:8" ht="12.75">
      <c r="A20" s="56" t="s">
        <v>30</v>
      </c>
      <c r="B20" s="11"/>
      <c r="C20" s="34"/>
      <c r="D20" s="11"/>
      <c r="E20" s="33"/>
      <c r="F20" s="13"/>
      <c r="G20" s="18"/>
      <c r="H20" s="12"/>
    </row>
    <row r="21" spans="1:8" ht="12.75">
      <c r="A21" s="10"/>
      <c r="B21" s="158" t="s">
        <v>238</v>
      </c>
      <c r="C21" s="158"/>
      <c r="D21" s="158"/>
      <c r="E21" s="159"/>
      <c r="F21" s="13" t="s">
        <v>3</v>
      </c>
      <c r="G21" s="18">
        <v>30</v>
      </c>
      <c r="H21" s="24">
        <f aca="true" t="shared" si="0" ref="H21:H27">+E21*G21</f>
        <v>0</v>
      </c>
    </row>
    <row r="22" spans="1:8" ht="12.75">
      <c r="A22" s="10"/>
      <c r="B22" s="158" t="s">
        <v>239</v>
      </c>
      <c r="C22" s="158"/>
      <c r="D22" s="158"/>
      <c r="E22" s="159"/>
      <c r="F22" s="13" t="s">
        <v>3</v>
      </c>
      <c r="G22" s="18">
        <v>40</v>
      </c>
      <c r="H22" s="24">
        <f t="shared" si="0"/>
        <v>0</v>
      </c>
    </row>
    <row r="23" spans="1:8" ht="12.75">
      <c r="A23" s="10"/>
      <c r="B23" s="158" t="s">
        <v>240</v>
      </c>
      <c r="C23" s="158"/>
      <c r="D23" s="158"/>
      <c r="E23" s="159"/>
      <c r="F23" s="13" t="s">
        <v>3</v>
      </c>
      <c r="G23" s="18">
        <v>45</v>
      </c>
      <c r="H23" s="24">
        <f t="shared" si="0"/>
        <v>0</v>
      </c>
    </row>
    <row r="24" spans="1:8" ht="12.75">
      <c r="A24" s="10"/>
      <c r="B24" s="11" t="s">
        <v>213</v>
      </c>
      <c r="C24" s="11"/>
      <c r="D24" s="11"/>
      <c r="E24" s="33"/>
      <c r="F24" s="13" t="s">
        <v>3</v>
      </c>
      <c r="G24" s="18">
        <v>90</v>
      </c>
      <c r="H24" s="24">
        <f t="shared" si="0"/>
        <v>0</v>
      </c>
    </row>
    <row r="25" spans="1:8" ht="12.75">
      <c r="A25" s="10"/>
      <c r="B25" s="11" t="s">
        <v>210</v>
      </c>
      <c r="C25" s="11"/>
      <c r="D25" s="11"/>
      <c r="E25" s="33"/>
      <c r="F25" s="13" t="s">
        <v>3</v>
      </c>
      <c r="G25" s="18">
        <v>95</v>
      </c>
      <c r="H25" s="24">
        <f t="shared" si="0"/>
        <v>0</v>
      </c>
    </row>
    <row r="26" spans="1:8" ht="12.75">
      <c r="A26" s="10"/>
      <c r="B26" s="11" t="s">
        <v>211</v>
      </c>
      <c r="C26" s="11"/>
      <c r="D26" s="11"/>
      <c r="E26" s="33"/>
      <c r="F26" s="13" t="s">
        <v>3</v>
      </c>
      <c r="G26" s="18">
        <v>105</v>
      </c>
      <c r="H26" s="24">
        <f t="shared" si="0"/>
        <v>0</v>
      </c>
    </row>
    <row r="27" spans="1:8" ht="12.75">
      <c r="A27" s="10"/>
      <c r="B27" s="11" t="s">
        <v>212</v>
      </c>
      <c r="C27" s="11"/>
      <c r="D27" s="11"/>
      <c r="E27" s="33"/>
      <c r="F27" s="13" t="s">
        <v>3</v>
      </c>
      <c r="G27" s="18">
        <v>115</v>
      </c>
      <c r="H27" s="24">
        <f t="shared" si="0"/>
        <v>0</v>
      </c>
    </row>
    <row r="28" spans="1:8" ht="12.75">
      <c r="A28" s="10"/>
      <c r="B28" s="11"/>
      <c r="C28" s="11"/>
      <c r="D28" s="11"/>
      <c r="E28" s="33"/>
      <c r="F28" s="13"/>
      <c r="G28" s="18"/>
      <c r="H28" s="24"/>
    </row>
    <row r="29" spans="1:8" ht="12.75">
      <c r="A29" s="10"/>
      <c r="B29" s="11"/>
      <c r="C29" s="11"/>
      <c r="D29" s="11"/>
      <c r="E29" s="33"/>
      <c r="F29" s="13"/>
      <c r="G29" s="18"/>
      <c r="H29" s="24"/>
    </row>
    <row r="30" spans="1:8" ht="12.75">
      <c r="A30" s="10"/>
      <c r="B30" s="11"/>
      <c r="C30" s="34"/>
      <c r="D30" s="11"/>
      <c r="E30" s="33"/>
      <c r="F30" s="13"/>
      <c r="G30" s="18"/>
      <c r="H30" s="24">
        <f aca="true" t="shared" si="1" ref="H30:H46">+E30*G30</f>
        <v>0</v>
      </c>
    </row>
    <row r="31" spans="1:8" ht="12.75">
      <c r="A31" s="56" t="s">
        <v>28</v>
      </c>
      <c r="B31" s="11"/>
      <c r="C31" s="34"/>
      <c r="D31" s="11"/>
      <c r="E31" s="33"/>
      <c r="F31" s="13"/>
      <c r="G31" s="18"/>
      <c r="H31" s="24">
        <f t="shared" si="1"/>
        <v>0</v>
      </c>
    </row>
    <row r="32" spans="1:8" ht="12.75">
      <c r="A32" s="10"/>
      <c r="B32" s="11" t="s">
        <v>93</v>
      </c>
      <c r="C32" s="34"/>
      <c r="D32" s="11"/>
      <c r="E32" s="206"/>
      <c r="F32" s="13" t="s">
        <v>5</v>
      </c>
      <c r="G32" s="17">
        <v>700</v>
      </c>
      <c r="H32" s="24">
        <f t="shared" si="1"/>
        <v>0</v>
      </c>
    </row>
    <row r="33" spans="1:8" ht="12.75">
      <c r="A33" s="10"/>
      <c r="B33" s="11" t="s">
        <v>214</v>
      </c>
      <c r="C33" s="34"/>
      <c r="D33" s="11"/>
      <c r="E33" s="206"/>
      <c r="F33" s="13" t="s">
        <v>40</v>
      </c>
      <c r="G33" s="17">
        <v>875</v>
      </c>
      <c r="H33" s="24">
        <f t="shared" si="1"/>
        <v>0</v>
      </c>
    </row>
    <row r="34" spans="1:8" ht="12.75">
      <c r="A34" s="10"/>
      <c r="B34" s="11" t="s">
        <v>94</v>
      </c>
      <c r="C34" s="34"/>
      <c r="D34" s="11"/>
      <c r="E34" s="206"/>
      <c r="F34" s="13" t="s">
        <v>5</v>
      </c>
      <c r="G34" s="17">
        <v>1225</v>
      </c>
      <c r="H34" s="24">
        <f t="shared" si="1"/>
        <v>0</v>
      </c>
    </row>
    <row r="35" spans="1:8" ht="12.75">
      <c r="A35" s="10"/>
      <c r="B35" s="11"/>
      <c r="C35" s="34"/>
      <c r="D35" s="11"/>
      <c r="E35" s="33"/>
      <c r="F35" s="13"/>
      <c r="G35" s="18"/>
      <c r="H35" s="24">
        <f t="shared" si="1"/>
        <v>0</v>
      </c>
    </row>
    <row r="36" spans="1:8" ht="12.75">
      <c r="A36" s="10"/>
      <c r="B36" s="11" t="s">
        <v>55</v>
      </c>
      <c r="C36" s="34"/>
      <c r="D36" s="11"/>
      <c r="E36" s="33"/>
      <c r="F36" s="13" t="s">
        <v>5</v>
      </c>
      <c r="G36" s="18">
        <v>1200</v>
      </c>
      <c r="H36" s="24">
        <f t="shared" si="1"/>
        <v>0</v>
      </c>
    </row>
    <row r="37" spans="1:8" ht="12.75">
      <c r="A37" s="10"/>
      <c r="B37" s="11" t="s">
        <v>178</v>
      </c>
      <c r="C37" s="34"/>
      <c r="D37" s="11"/>
      <c r="E37" s="206"/>
      <c r="F37" s="13" t="s">
        <v>40</v>
      </c>
      <c r="G37" s="18">
        <v>1750</v>
      </c>
      <c r="H37" s="24">
        <f t="shared" si="1"/>
        <v>0</v>
      </c>
    </row>
    <row r="38" spans="1:8" ht="12.75">
      <c r="A38" s="10"/>
      <c r="B38" s="11"/>
      <c r="C38" s="34"/>
      <c r="D38" s="11"/>
      <c r="E38" s="33"/>
      <c r="F38" s="13"/>
      <c r="G38" s="18"/>
      <c r="H38" s="24">
        <f t="shared" si="1"/>
        <v>0</v>
      </c>
    </row>
    <row r="39" spans="1:8" ht="12.75">
      <c r="A39" s="10"/>
      <c r="B39" s="11" t="s">
        <v>180</v>
      </c>
      <c r="C39" s="34"/>
      <c r="D39" s="11"/>
      <c r="E39" s="33"/>
      <c r="F39" s="13" t="s">
        <v>40</v>
      </c>
      <c r="G39" s="18">
        <v>585</v>
      </c>
      <c r="H39" s="24">
        <f t="shared" si="1"/>
        <v>0</v>
      </c>
    </row>
    <row r="40" spans="1:8" ht="12.75">
      <c r="A40" s="10"/>
      <c r="B40" s="11"/>
      <c r="C40" s="34"/>
      <c r="D40" s="11"/>
      <c r="E40" s="33"/>
      <c r="F40" s="13"/>
      <c r="G40" s="18"/>
      <c r="H40" s="24">
        <f t="shared" si="1"/>
        <v>0</v>
      </c>
    </row>
    <row r="41" spans="1:8" ht="12.75">
      <c r="A41" s="56" t="s">
        <v>14</v>
      </c>
      <c r="B41" s="11"/>
      <c r="C41" s="34"/>
      <c r="D41" s="11"/>
      <c r="E41" s="33"/>
      <c r="F41" s="13"/>
      <c r="G41" s="18"/>
      <c r="H41" s="24">
        <f t="shared" si="1"/>
        <v>0</v>
      </c>
    </row>
    <row r="42" spans="1:8" ht="12.75">
      <c r="A42" s="10"/>
      <c r="B42" s="11" t="s">
        <v>215</v>
      </c>
      <c r="C42" s="34"/>
      <c r="D42" s="11"/>
      <c r="E42" s="33"/>
      <c r="F42" s="13" t="s">
        <v>5</v>
      </c>
      <c r="G42" s="17">
        <v>3510</v>
      </c>
      <c r="H42" s="24">
        <f t="shared" si="1"/>
        <v>0</v>
      </c>
    </row>
    <row r="43" spans="1:8" ht="12.75">
      <c r="A43" s="10"/>
      <c r="B43" s="11"/>
      <c r="C43" s="34"/>
      <c r="D43" s="11"/>
      <c r="E43" s="33"/>
      <c r="F43" s="13"/>
      <c r="G43" s="18"/>
      <c r="H43" s="24">
        <f t="shared" si="1"/>
        <v>0</v>
      </c>
    </row>
    <row r="44" spans="1:8" ht="12.75">
      <c r="A44" s="56" t="s">
        <v>29</v>
      </c>
      <c r="B44" s="11"/>
      <c r="C44" s="34"/>
      <c r="D44" s="11"/>
      <c r="E44" s="33"/>
      <c r="F44" s="13"/>
      <c r="G44" s="18"/>
      <c r="H44" s="24">
        <f t="shared" si="1"/>
        <v>0</v>
      </c>
    </row>
    <row r="45" spans="1:8" ht="12.75">
      <c r="A45" s="10"/>
      <c r="B45" s="11" t="s">
        <v>216</v>
      </c>
      <c r="C45" s="34"/>
      <c r="D45" s="11"/>
      <c r="E45" s="33"/>
      <c r="F45" s="13" t="s">
        <v>5</v>
      </c>
      <c r="G45" s="17">
        <v>1750</v>
      </c>
      <c r="H45" s="24">
        <f t="shared" si="1"/>
        <v>0</v>
      </c>
    </row>
    <row r="46" spans="1:8" ht="12.75">
      <c r="A46" s="10"/>
      <c r="B46" s="11" t="s">
        <v>217</v>
      </c>
      <c r="C46" s="34"/>
      <c r="D46" s="11"/>
      <c r="E46" s="33"/>
      <c r="F46" s="13" t="s">
        <v>5</v>
      </c>
      <c r="G46" s="17">
        <v>1525</v>
      </c>
      <c r="H46" s="24">
        <f t="shared" si="1"/>
        <v>0</v>
      </c>
    </row>
    <row r="47" spans="1:8" ht="12.75">
      <c r="A47" s="10"/>
      <c r="B47" s="11"/>
      <c r="C47" s="34"/>
      <c r="D47" s="11"/>
      <c r="E47" s="33"/>
      <c r="F47" s="13"/>
      <c r="G47" s="193"/>
      <c r="H47" s="24"/>
    </row>
    <row r="48" spans="1:8" ht="12.75">
      <c r="A48" s="10"/>
      <c r="B48" s="11"/>
      <c r="C48" s="34"/>
      <c r="D48" s="243" t="s">
        <v>270</v>
      </c>
      <c r="E48" s="243"/>
      <c r="F48" s="243"/>
      <c r="G48" s="244"/>
      <c r="H48" s="24">
        <f>SUM(H21:H47)*0.1</f>
        <v>0</v>
      </c>
    </row>
    <row r="49" spans="1:8" ht="15.75">
      <c r="A49" s="10"/>
      <c r="B49" s="11"/>
      <c r="C49" s="11"/>
      <c r="D49" s="11"/>
      <c r="E49" s="33"/>
      <c r="F49" s="13"/>
      <c r="G49" s="96" t="s">
        <v>57</v>
      </c>
      <c r="H49" s="24">
        <f>SUM(H21:H48)</f>
        <v>0</v>
      </c>
    </row>
    <row r="50" spans="1:8" ht="12.75">
      <c r="A50" s="56" t="s">
        <v>32</v>
      </c>
      <c r="B50" s="11"/>
      <c r="C50" s="34"/>
      <c r="D50" s="11"/>
      <c r="E50" s="33"/>
      <c r="F50" s="13"/>
      <c r="G50" s="18"/>
      <c r="H50" s="24">
        <f>+E50*G50</f>
        <v>0</v>
      </c>
    </row>
    <row r="51" spans="1:8" ht="12.75">
      <c r="A51" s="10"/>
      <c r="B51" s="11" t="s">
        <v>179</v>
      </c>
      <c r="C51" s="1"/>
      <c r="D51" s="11"/>
      <c r="E51" s="206"/>
      <c r="F51" s="13" t="s">
        <v>40</v>
      </c>
      <c r="G51" s="18">
        <v>3000</v>
      </c>
      <c r="H51" s="24">
        <f>+E51*G51</f>
        <v>0</v>
      </c>
    </row>
    <row r="52" spans="1:8" ht="12.75">
      <c r="A52" s="10"/>
      <c r="B52" s="11" t="s">
        <v>218</v>
      </c>
      <c r="C52" s="11"/>
      <c r="D52" s="11"/>
      <c r="E52" s="206"/>
      <c r="F52" s="13" t="s">
        <v>40</v>
      </c>
      <c r="G52" s="18">
        <v>7000</v>
      </c>
      <c r="H52" s="24">
        <f>+E52*G52</f>
        <v>0</v>
      </c>
    </row>
    <row r="53" spans="1:8" ht="12.75">
      <c r="A53" s="10"/>
      <c r="B53" s="11"/>
      <c r="C53" s="11"/>
      <c r="D53" s="11"/>
      <c r="E53" s="33"/>
      <c r="F53" s="13"/>
      <c r="G53" s="18"/>
      <c r="H53" s="24"/>
    </row>
    <row r="54" spans="1:8" ht="12.75">
      <c r="A54" s="56" t="s">
        <v>95</v>
      </c>
      <c r="B54" s="11"/>
      <c r="C54" s="11"/>
      <c r="D54" s="11"/>
      <c r="E54" s="33"/>
      <c r="F54" s="13"/>
      <c r="G54" s="18"/>
      <c r="H54" s="24">
        <f aca="true" t="shared" si="2" ref="H54:H82">+E54*G54</f>
        <v>0</v>
      </c>
    </row>
    <row r="55" spans="1:8" ht="12.75">
      <c r="A55" s="10"/>
      <c r="B55" s="11" t="s">
        <v>12</v>
      </c>
      <c r="C55" s="11"/>
      <c r="D55" s="11"/>
      <c r="E55" s="33"/>
      <c r="F55" s="13" t="s">
        <v>40</v>
      </c>
      <c r="G55" s="18">
        <v>550</v>
      </c>
      <c r="H55" s="24">
        <f t="shared" si="2"/>
        <v>0</v>
      </c>
    </row>
    <row r="56" spans="1:8" ht="12.75">
      <c r="A56" s="10"/>
      <c r="B56" s="11" t="s">
        <v>13</v>
      </c>
      <c r="C56" s="11"/>
      <c r="D56" s="11"/>
      <c r="E56" s="33"/>
      <c r="F56" s="13" t="s">
        <v>40</v>
      </c>
      <c r="G56" s="18">
        <v>850</v>
      </c>
      <c r="H56" s="24">
        <f t="shared" si="2"/>
        <v>0</v>
      </c>
    </row>
    <row r="57" spans="1:8" ht="12.75">
      <c r="A57" s="10"/>
      <c r="B57" s="11" t="s">
        <v>8</v>
      </c>
      <c r="C57" s="11"/>
      <c r="D57" s="11"/>
      <c r="E57" s="33"/>
      <c r="F57" s="13" t="s">
        <v>40</v>
      </c>
      <c r="G57" s="18">
        <v>1250</v>
      </c>
      <c r="H57" s="24">
        <f t="shared" si="2"/>
        <v>0</v>
      </c>
    </row>
    <row r="58" spans="1:8" ht="12.75">
      <c r="A58" s="10"/>
      <c r="B58" s="11" t="s">
        <v>96</v>
      </c>
      <c r="C58" s="11"/>
      <c r="D58" s="11"/>
      <c r="E58" s="33"/>
      <c r="F58" s="13" t="s">
        <v>40</v>
      </c>
      <c r="G58" s="18">
        <v>1375</v>
      </c>
      <c r="H58" s="24">
        <f t="shared" si="2"/>
        <v>0</v>
      </c>
    </row>
    <row r="59" spans="1:8" ht="12.75">
      <c r="A59" s="10"/>
      <c r="B59" s="11" t="s">
        <v>97</v>
      </c>
      <c r="C59" s="11"/>
      <c r="D59" s="11"/>
      <c r="E59" s="33"/>
      <c r="F59" s="13" t="s">
        <v>40</v>
      </c>
      <c r="G59" s="18">
        <v>3425</v>
      </c>
      <c r="H59" s="24">
        <f t="shared" si="2"/>
        <v>0</v>
      </c>
    </row>
    <row r="60" spans="1:8" ht="12.75">
      <c r="A60" s="10"/>
      <c r="B60" s="11"/>
      <c r="C60" s="11"/>
      <c r="D60" s="11"/>
      <c r="E60" s="33"/>
      <c r="F60" s="13"/>
      <c r="G60" s="18"/>
      <c r="H60" s="24">
        <f t="shared" si="2"/>
        <v>0</v>
      </c>
    </row>
    <row r="61" spans="1:8" ht="12.75">
      <c r="A61" s="56" t="s">
        <v>98</v>
      </c>
      <c r="B61" s="11"/>
      <c r="C61" s="11"/>
      <c r="D61" s="11"/>
      <c r="E61" s="33"/>
      <c r="F61" s="13"/>
      <c r="G61" s="18"/>
      <c r="H61" s="24">
        <f t="shared" si="2"/>
        <v>0</v>
      </c>
    </row>
    <row r="62" spans="1:8" ht="12.75">
      <c r="A62" s="56"/>
      <c r="B62" s="11" t="s">
        <v>31</v>
      </c>
      <c r="C62" s="11"/>
      <c r="D62" s="11"/>
      <c r="E62" s="206"/>
      <c r="F62" s="13" t="s">
        <v>5</v>
      </c>
      <c r="G62" s="18">
        <v>1750</v>
      </c>
      <c r="H62" s="24">
        <f t="shared" si="2"/>
        <v>0</v>
      </c>
    </row>
    <row r="63" spans="1:8" ht="12.75">
      <c r="A63" s="56"/>
      <c r="B63" s="11" t="s">
        <v>219</v>
      </c>
      <c r="C63" s="11"/>
      <c r="D63" s="11"/>
      <c r="E63" s="33"/>
      <c r="F63" s="13" t="s">
        <v>5</v>
      </c>
      <c r="G63" s="18">
        <v>3400</v>
      </c>
      <c r="H63" s="24">
        <f t="shared" si="2"/>
        <v>0</v>
      </c>
    </row>
    <row r="64" spans="1:8" ht="12.75">
      <c r="A64" s="56"/>
      <c r="B64" s="11" t="s">
        <v>220</v>
      </c>
      <c r="C64" s="11"/>
      <c r="D64" s="11"/>
      <c r="E64" s="33"/>
      <c r="F64" s="13" t="s">
        <v>5</v>
      </c>
      <c r="G64" s="18">
        <v>3275</v>
      </c>
      <c r="H64" s="24">
        <f t="shared" si="2"/>
        <v>0</v>
      </c>
    </row>
    <row r="65" spans="1:8" ht="12.75">
      <c r="A65" s="56"/>
      <c r="B65" s="11" t="s">
        <v>221</v>
      </c>
      <c r="C65" s="11"/>
      <c r="D65" s="11"/>
      <c r="E65" s="33"/>
      <c r="F65" s="13" t="s">
        <v>5</v>
      </c>
      <c r="G65" s="18">
        <v>3500</v>
      </c>
      <c r="H65" s="24">
        <f t="shared" si="2"/>
        <v>0</v>
      </c>
    </row>
    <row r="66" spans="1:8" ht="12.75">
      <c r="A66" s="56"/>
      <c r="B66" s="11" t="s">
        <v>222</v>
      </c>
      <c r="C66" s="11"/>
      <c r="D66" s="11"/>
      <c r="E66" s="33"/>
      <c r="F66" s="13" t="s">
        <v>5</v>
      </c>
      <c r="G66" s="18">
        <v>3750</v>
      </c>
      <c r="H66" s="24">
        <f t="shared" si="2"/>
        <v>0</v>
      </c>
    </row>
    <row r="67" spans="1:8" ht="12.75">
      <c r="A67" s="56"/>
      <c r="B67" s="11" t="s">
        <v>223</v>
      </c>
      <c r="C67" s="11"/>
      <c r="D67" s="11"/>
      <c r="E67" s="33"/>
      <c r="F67" s="13" t="s">
        <v>5</v>
      </c>
      <c r="G67" s="18">
        <v>4100</v>
      </c>
      <c r="H67" s="24">
        <f t="shared" si="2"/>
        <v>0</v>
      </c>
    </row>
    <row r="68" spans="1:8" ht="12.75">
      <c r="A68" s="56"/>
      <c r="B68" s="11"/>
      <c r="C68" s="11"/>
      <c r="D68" s="11"/>
      <c r="E68" s="33"/>
      <c r="F68" s="13"/>
      <c r="G68" s="18"/>
      <c r="H68" s="24">
        <f t="shared" si="2"/>
        <v>0</v>
      </c>
    </row>
    <row r="69" spans="1:8" ht="12.75">
      <c r="A69" s="56"/>
      <c r="B69" s="11" t="s">
        <v>224</v>
      </c>
      <c r="C69" s="11"/>
      <c r="D69" s="11"/>
      <c r="E69" s="33"/>
      <c r="F69" s="13" t="s">
        <v>40</v>
      </c>
      <c r="G69" s="18">
        <v>300</v>
      </c>
      <c r="H69" s="24">
        <f t="shared" si="2"/>
        <v>0</v>
      </c>
    </row>
    <row r="70" spans="1:8" ht="12.75">
      <c r="A70" s="56"/>
      <c r="B70" s="11" t="s">
        <v>225</v>
      </c>
      <c r="C70" s="11"/>
      <c r="D70" s="11"/>
      <c r="E70" s="33"/>
      <c r="F70" s="13" t="s">
        <v>33</v>
      </c>
      <c r="G70" s="18">
        <v>475</v>
      </c>
      <c r="H70" s="24">
        <f t="shared" si="2"/>
        <v>0</v>
      </c>
    </row>
    <row r="71" spans="1:8" ht="12.75">
      <c r="A71" s="56"/>
      <c r="B71" s="11"/>
      <c r="C71" s="11"/>
      <c r="D71" s="11"/>
      <c r="E71" s="33"/>
      <c r="F71" s="13"/>
      <c r="G71" s="18"/>
      <c r="H71" s="24">
        <f t="shared" si="2"/>
        <v>0</v>
      </c>
    </row>
    <row r="72" spans="1:8" ht="12.75">
      <c r="A72" s="56" t="s">
        <v>169</v>
      </c>
      <c r="B72" s="11"/>
      <c r="C72" s="11"/>
      <c r="D72" s="11"/>
      <c r="E72" s="33"/>
      <c r="F72" s="13"/>
      <c r="G72" s="18"/>
      <c r="H72" s="24">
        <f t="shared" si="2"/>
        <v>0</v>
      </c>
    </row>
    <row r="73" spans="1:8" ht="12.75">
      <c r="A73" s="56"/>
      <c r="B73" s="11"/>
      <c r="C73" s="11"/>
      <c r="D73" s="11"/>
      <c r="E73" s="33"/>
      <c r="F73" s="13"/>
      <c r="G73" s="18"/>
      <c r="H73" s="24">
        <f t="shared" si="2"/>
        <v>0</v>
      </c>
    </row>
    <row r="74" spans="1:8" ht="12.75">
      <c r="A74" s="56"/>
      <c r="B74" s="11"/>
      <c r="C74" s="11"/>
      <c r="D74" s="11"/>
      <c r="E74" s="33"/>
      <c r="F74" s="13"/>
      <c r="G74" s="18"/>
      <c r="H74" s="24">
        <f t="shared" si="2"/>
        <v>0</v>
      </c>
    </row>
    <row r="75" spans="1:8" ht="12.75">
      <c r="A75" s="56"/>
      <c r="B75" s="11"/>
      <c r="C75" s="11"/>
      <c r="D75" s="11"/>
      <c r="E75" s="33"/>
      <c r="F75" s="13"/>
      <c r="G75" s="18"/>
      <c r="H75" s="24">
        <f t="shared" si="2"/>
        <v>0</v>
      </c>
    </row>
    <row r="76" spans="1:8" ht="12.75">
      <c r="A76" s="56"/>
      <c r="B76" s="11"/>
      <c r="C76" s="11"/>
      <c r="D76" s="11"/>
      <c r="E76" s="33"/>
      <c r="F76" s="13"/>
      <c r="G76" s="18"/>
      <c r="H76" s="24">
        <f t="shared" si="2"/>
        <v>0</v>
      </c>
    </row>
    <row r="77" spans="1:8" ht="12.75">
      <c r="A77" s="56"/>
      <c r="B77" s="11"/>
      <c r="C77" s="11"/>
      <c r="D77" s="11"/>
      <c r="E77" s="33"/>
      <c r="F77" s="13"/>
      <c r="G77" s="18"/>
      <c r="H77" s="24">
        <f t="shared" si="2"/>
        <v>0</v>
      </c>
    </row>
    <row r="78" spans="1:8" ht="12.75">
      <c r="A78" s="56"/>
      <c r="B78" s="11"/>
      <c r="C78" s="11"/>
      <c r="D78" s="11"/>
      <c r="E78" s="33"/>
      <c r="F78" s="13"/>
      <c r="G78" s="18"/>
      <c r="H78" s="24">
        <f t="shared" si="2"/>
        <v>0</v>
      </c>
    </row>
    <row r="79" spans="1:8" ht="12.75">
      <c r="A79" s="56"/>
      <c r="B79" s="11"/>
      <c r="C79" s="11"/>
      <c r="D79" s="11"/>
      <c r="E79" s="33"/>
      <c r="F79" s="13"/>
      <c r="G79" s="18"/>
      <c r="H79" s="24">
        <f t="shared" si="2"/>
        <v>0</v>
      </c>
    </row>
    <row r="80" spans="1:8" ht="12.75">
      <c r="A80" s="56"/>
      <c r="B80" s="11"/>
      <c r="C80" s="11"/>
      <c r="D80" s="11"/>
      <c r="E80" s="33"/>
      <c r="F80" s="13"/>
      <c r="G80" s="18"/>
      <c r="H80" s="24">
        <f t="shared" si="2"/>
        <v>0</v>
      </c>
    </row>
    <row r="81" spans="1:8" ht="12.75">
      <c r="A81" s="56"/>
      <c r="B81" s="11"/>
      <c r="C81" s="11"/>
      <c r="D81" s="11"/>
      <c r="E81" s="33"/>
      <c r="F81" s="13"/>
      <c r="G81" s="18"/>
      <c r="H81" s="24">
        <f t="shared" si="2"/>
        <v>0</v>
      </c>
    </row>
    <row r="82" spans="1:8" ht="12.75">
      <c r="A82" s="56"/>
      <c r="B82" s="11"/>
      <c r="C82" s="11"/>
      <c r="D82" s="11"/>
      <c r="E82" s="33"/>
      <c r="F82" s="13"/>
      <c r="G82" s="18"/>
      <c r="H82" s="24">
        <f t="shared" si="2"/>
        <v>0</v>
      </c>
    </row>
    <row r="83" spans="1:8" ht="12.75">
      <c r="A83" s="56"/>
      <c r="B83" s="11"/>
      <c r="C83" s="11"/>
      <c r="D83" s="243" t="s">
        <v>270</v>
      </c>
      <c r="E83" s="243"/>
      <c r="F83" s="243"/>
      <c r="G83" s="244"/>
      <c r="H83" s="24">
        <f>SUM(H51:H82)*0.1</f>
        <v>0</v>
      </c>
    </row>
    <row r="84" spans="1:8" ht="15.75">
      <c r="A84" s="6"/>
      <c r="B84" s="7"/>
      <c r="C84" s="7"/>
      <c r="D84" s="7"/>
      <c r="E84" s="8"/>
      <c r="F84" s="32"/>
      <c r="G84" s="96" t="s">
        <v>57</v>
      </c>
      <c r="H84" s="203">
        <f>SUM(H51:H83)</f>
        <v>0</v>
      </c>
    </row>
    <row r="85" spans="1:8" ht="15.75">
      <c r="A85" s="6"/>
      <c r="B85" s="7"/>
      <c r="C85" s="7"/>
      <c r="D85" s="7"/>
      <c r="E85" s="8"/>
      <c r="F85" s="32"/>
      <c r="G85" s="96"/>
      <c r="H85" s="69"/>
    </row>
    <row r="86" spans="1:8" ht="12.75">
      <c r="A86" s="72" t="s">
        <v>272</v>
      </c>
      <c r="B86" s="7"/>
      <c r="C86" s="7"/>
      <c r="D86" s="7"/>
      <c r="E86" s="33"/>
      <c r="F86" s="32" t="s">
        <v>33</v>
      </c>
      <c r="G86" s="191">
        <f>((H49+H84)*0.025)+0.1*((H49+H84)*0.025)</f>
        <v>0</v>
      </c>
      <c r="H86" s="66">
        <f>G86</f>
        <v>0</v>
      </c>
    </row>
    <row r="87" spans="1:8" ht="15.75">
      <c r="A87" s="6"/>
      <c r="B87" s="7"/>
      <c r="C87" s="7"/>
      <c r="D87" s="7"/>
      <c r="E87" s="8"/>
      <c r="F87" s="32"/>
      <c r="G87" s="96"/>
      <c r="H87" s="69"/>
    </row>
    <row r="88" spans="1:8" ht="15.75">
      <c r="A88" s="6"/>
      <c r="B88" s="7"/>
      <c r="C88" s="7"/>
      <c r="D88" s="7"/>
      <c r="E88" s="8"/>
      <c r="F88" s="32"/>
      <c r="G88" s="67" t="s">
        <v>61</v>
      </c>
      <c r="H88" s="69">
        <f>SUM(H49,H84,H86)</f>
        <v>0</v>
      </c>
    </row>
    <row r="89" ht="12.75">
      <c r="B89" s="89"/>
    </row>
  </sheetData>
  <mergeCells count="3">
    <mergeCell ref="I8:I15"/>
    <mergeCell ref="D48:G48"/>
    <mergeCell ref="D83:G83"/>
  </mergeCells>
  <printOptions/>
  <pageMargins left="0.75" right="0.75" top="1" bottom="1" header="0.5" footer="0.5"/>
  <pageSetup horizontalDpi="600" verticalDpi="600" orientation="portrait" r:id="rId3"/>
  <headerFooter alignWithMargins="0">
    <oddHeader>&amp;RPage &amp;P of &amp;N</oddHeader>
    <oddFooter>&amp;L&amp;Z&amp;F&amp;R&amp;8Last Revised 08/18/06</oddFooter>
  </headerFooter>
  <rowBreaks count="2" manualBreakCount="2">
    <brk id="49" max="8" man="1"/>
    <brk id="89" max="255" man="1"/>
  </rowBreaks>
  <legacyDrawing r:id="rId2"/>
  <oleObjects>
    <oleObject progId="Word.Document.8" shapeId="199195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dimension ref="A3:I89"/>
  <sheetViews>
    <sheetView showZeros="0" zoomScale="90" zoomScaleNormal="90" workbookViewId="0" topLeftCell="A61">
      <selection activeCell="G89" sqref="G89"/>
    </sheetView>
  </sheetViews>
  <sheetFormatPr defaultColWidth="9.140625" defaultRowHeight="12.75"/>
  <cols>
    <col min="1" max="1" width="2.28125" style="0" customWidth="1"/>
    <col min="2" max="3" width="7.421875" style="0" customWidth="1"/>
    <col min="4" max="4" width="28.8515625" style="0" customWidth="1"/>
    <col min="5" max="5" width="5.7109375" style="0" customWidth="1"/>
    <col min="6" max="6" width="4.7109375" style="0" customWidth="1"/>
    <col min="7" max="7" width="10.7109375" style="0" customWidth="1"/>
    <col min="8" max="8" width="18.7109375" style="0" customWidth="1"/>
    <col min="9" max="9" width="3.28125" style="0" customWidth="1"/>
  </cols>
  <sheetData>
    <row r="3" spans="1:8" ht="18">
      <c r="A3" s="49">
        <f>Encroach!A1</f>
        <v>0</v>
      </c>
      <c r="B3" s="27"/>
      <c r="C3" s="27"/>
      <c r="D3" s="27"/>
      <c r="E3" s="27"/>
      <c r="F3" s="27"/>
      <c r="G3" s="27"/>
      <c r="H3" s="27"/>
    </row>
    <row r="4" spans="1:8" ht="18">
      <c r="A4" s="49"/>
      <c r="B4" s="27"/>
      <c r="C4" s="27"/>
      <c r="D4" s="27"/>
      <c r="E4" s="27"/>
      <c r="F4" s="27"/>
      <c r="G4" s="27"/>
      <c r="H4" s="27"/>
    </row>
    <row r="5" spans="1:8" ht="20.25" customHeight="1">
      <c r="A5" s="29" t="str">
        <f>Encroach!A4</f>
        <v>ENGINEERING DEPARTMENT</v>
      </c>
      <c r="B5" s="27"/>
      <c r="C5" s="27"/>
      <c r="D5" s="27"/>
      <c r="E5" s="27"/>
      <c r="F5" s="27"/>
      <c r="G5" s="27"/>
      <c r="H5" s="27"/>
    </row>
    <row r="6" spans="1:8" ht="4.5" customHeight="1">
      <c r="A6" s="90">
        <f>Encroach!$A$5</f>
        <v>0</v>
      </c>
      <c r="B6" s="28"/>
      <c r="C6" s="28"/>
      <c r="D6" s="28"/>
      <c r="E6" s="28"/>
      <c r="F6" s="28"/>
      <c r="G6" s="28"/>
      <c r="H6" s="28"/>
    </row>
    <row r="7" spans="1:8" ht="15.75">
      <c r="A7" s="35" t="s">
        <v>196</v>
      </c>
      <c r="B7" s="27"/>
      <c r="C7" s="27"/>
      <c r="D7" s="27"/>
      <c r="E7" s="27"/>
      <c r="F7" s="27"/>
      <c r="G7" s="27"/>
      <c r="H7" s="27"/>
    </row>
    <row r="8" spans="1:8" ht="15.75">
      <c r="A8" s="87" t="s">
        <v>54</v>
      </c>
      <c r="B8" s="27"/>
      <c r="C8" s="27"/>
      <c r="D8" s="27"/>
      <c r="E8" s="27"/>
      <c r="F8" s="27"/>
      <c r="G8" s="142"/>
      <c r="H8" s="27"/>
    </row>
    <row r="9" spans="1:8" ht="9" customHeight="1">
      <c r="A9" s="87"/>
      <c r="B9" s="27"/>
      <c r="C9" s="27"/>
      <c r="D9" s="27"/>
      <c r="E9" s="27"/>
      <c r="F9" s="27"/>
      <c r="G9" s="97"/>
      <c r="H9" s="27"/>
    </row>
    <row r="10" spans="1:9" ht="15.75">
      <c r="A10" s="87"/>
      <c r="B10" s="27"/>
      <c r="C10" s="27"/>
      <c r="D10" s="27"/>
      <c r="E10" s="27"/>
      <c r="F10" s="105"/>
      <c r="G10" s="101" t="s">
        <v>142</v>
      </c>
      <c r="H10" s="122">
        <f>Encroach!H9</f>
        <v>0</v>
      </c>
      <c r="I10" s="235" t="s">
        <v>141</v>
      </c>
    </row>
    <row r="11" spans="1:9" ht="15.75" customHeight="1">
      <c r="A11" s="29"/>
      <c r="B11" s="27"/>
      <c r="C11" s="52" t="s">
        <v>130</v>
      </c>
      <c r="D11" s="98">
        <f>Encroach!D9</f>
        <v>0</v>
      </c>
      <c r="F11" s="104"/>
      <c r="G11" s="101" t="s">
        <v>134</v>
      </c>
      <c r="H11" s="122">
        <f>Encroach!H10</f>
        <v>0</v>
      </c>
      <c r="I11" s="236"/>
    </row>
    <row r="12" spans="2:9" ht="15.75" customHeight="1">
      <c r="B12" s="2"/>
      <c r="C12" s="2" t="s">
        <v>144</v>
      </c>
      <c r="D12" s="98">
        <f>Encroach!D10</f>
        <v>0</v>
      </c>
      <c r="F12" s="104"/>
      <c r="G12" s="100" t="s">
        <v>135</v>
      </c>
      <c r="H12" s="122">
        <f>Encroach!H11</f>
        <v>0</v>
      </c>
      <c r="I12" s="236"/>
    </row>
    <row r="13" spans="2:9" ht="15.75" customHeight="1">
      <c r="B13" s="2"/>
      <c r="C13" s="2" t="s">
        <v>145</v>
      </c>
      <c r="D13" s="98">
        <f>Encroach!D11</f>
        <v>0</v>
      </c>
      <c r="F13" s="104"/>
      <c r="G13" s="100" t="s">
        <v>136</v>
      </c>
      <c r="H13" s="122">
        <f>Encroach!H12</f>
        <v>0</v>
      </c>
      <c r="I13" s="236"/>
    </row>
    <row r="14" spans="3:9" ht="15.75" customHeight="1" thickBot="1">
      <c r="C14" s="52" t="s">
        <v>146</v>
      </c>
      <c r="D14" s="98">
        <f>Encroach!D12</f>
        <v>0</v>
      </c>
      <c r="F14" s="104"/>
      <c r="G14" s="103" t="s">
        <v>198</v>
      </c>
      <c r="H14" s="164">
        <f>Encroach!H13</f>
        <v>0</v>
      </c>
      <c r="I14" s="236"/>
    </row>
    <row r="15" spans="3:9" ht="12.75">
      <c r="C15" s="52" t="s">
        <v>147</v>
      </c>
      <c r="D15" s="98">
        <f>Encroach!D13</f>
        <v>0</v>
      </c>
      <c r="F15" s="147"/>
      <c r="G15" s="148" t="s">
        <v>139</v>
      </c>
      <c r="H15" s="165">
        <f>Encroach!H14</f>
        <v>0</v>
      </c>
      <c r="I15" s="237"/>
    </row>
    <row r="16" spans="3:9" ht="12.75">
      <c r="C16" s="52"/>
      <c r="D16" s="134"/>
      <c r="F16" s="150"/>
      <c r="G16" s="151" t="s">
        <v>140</v>
      </c>
      <c r="H16" s="166">
        <f>Encroach!H15</f>
        <v>0</v>
      </c>
      <c r="I16" s="237"/>
    </row>
    <row r="17" spans="3:9" ht="13.5" thickBot="1">
      <c r="C17" s="52"/>
      <c r="D17" s="134"/>
      <c r="F17" s="153"/>
      <c r="G17" s="155" t="s">
        <v>197</v>
      </c>
      <c r="H17" s="154">
        <f>Encroach!H16</f>
        <v>0</v>
      </c>
      <c r="I17" s="238"/>
    </row>
    <row r="18" spans="1:8" ht="12.75">
      <c r="A18" s="53"/>
      <c r="B18" s="53"/>
      <c r="C18" s="53"/>
      <c r="D18" s="139"/>
      <c r="E18" s="53"/>
      <c r="F18" s="53"/>
      <c r="G18" s="92"/>
      <c r="H18" s="141"/>
    </row>
    <row r="19" spans="1:8" s="54" customFormat="1" ht="12.75">
      <c r="A19" s="140" t="s">
        <v>157</v>
      </c>
      <c r="B19" s="129"/>
      <c r="C19" s="129"/>
      <c r="D19" s="131"/>
      <c r="E19" s="132" t="s">
        <v>1</v>
      </c>
      <c r="F19" s="123" t="s">
        <v>22</v>
      </c>
      <c r="G19" s="131" t="s">
        <v>158</v>
      </c>
      <c r="H19" s="124" t="s">
        <v>160</v>
      </c>
    </row>
    <row r="20" spans="1:8" ht="12.75">
      <c r="A20" s="56" t="s">
        <v>228</v>
      </c>
      <c r="B20" s="11"/>
      <c r="C20" s="11"/>
      <c r="D20" s="11"/>
      <c r="E20" s="73"/>
      <c r="F20" s="13"/>
      <c r="G20" s="17"/>
      <c r="H20" s="24">
        <f aca="true" t="shared" si="0" ref="H20:H35">+E20*G20</f>
        <v>0</v>
      </c>
    </row>
    <row r="21" spans="1:8" ht="12.75">
      <c r="A21" s="10"/>
      <c r="B21" s="11" t="s">
        <v>182</v>
      </c>
      <c r="C21" s="11"/>
      <c r="D21" s="11"/>
      <c r="E21" s="33"/>
      <c r="F21" s="13" t="s">
        <v>3</v>
      </c>
      <c r="G21" s="18">
        <v>40</v>
      </c>
      <c r="H21" s="24">
        <f t="shared" si="0"/>
        <v>0</v>
      </c>
    </row>
    <row r="22" spans="1:8" ht="12.75">
      <c r="A22" s="10"/>
      <c r="B22" s="11" t="s">
        <v>183</v>
      </c>
      <c r="C22" s="11"/>
      <c r="D22" s="11"/>
      <c r="E22" s="33"/>
      <c r="F22" s="13" t="s">
        <v>3</v>
      </c>
      <c r="G22" s="18">
        <v>45</v>
      </c>
      <c r="H22" s="24">
        <f t="shared" si="0"/>
        <v>0</v>
      </c>
    </row>
    <row r="23" spans="1:8" ht="12.75">
      <c r="A23" s="10"/>
      <c r="B23" s="11" t="s">
        <v>184</v>
      </c>
      <c r="C23" s="11"/>
      <c r="D23" s="11"/>
      <c r="E23" s="33"/>
      <c r="F23" s="13" t="s">
        <v>3</v>
      </c>
      <c r="G23" s="18">
        <v>50</v>
      </c>
      <c r="H23" s="24">
        <f t="shared" si="0"/>
        <v>0</v>
      </c>
    </row>
    <row r="24" spans="1:8" ht="12.75">
      <c r="A24" s="10"/>
      <c r="B24" s="11" t="s">
        <v>99</v>
      </c>
      <c r="C24" s="11"/>
      <c r="D24" s="11"/>
      <c r="E24" s="33"/>
      <c r="F24" s="13" t="s">
        <v>3</v>
      </c>
      <c r="G24" s="18">
        <v>70</v>
      </c>
      <c r="H24" s="24">
        <f t="shared" si="0"/>
        <v>0</v>
      </c>
    </row>
    <row r="25" spans="1:8" ht="12.75">
      <c r="A25" s="10"/>
      <c r="B25" s="11" t="s">
        <v>100</v>
      </c>
      <c r="C25" s="11"/>
      <c r="D25" s="11"/>
      <c r="E25" s="33"/>
      <c r="F25" s="13" t="s">
        <v>3</v>
      </c>
      <c r="G25" s="18">
        <v>75</v>
      </c>
      <c r="H25" s="24">
        <f t="shared" si="0"/>
        <v>0</v>
      </c>
    </row>
    <row r="26" spans="1:8" ht="12.75">
      <c r="A26" s="10"/>
      <c r="B26" s="11" t="s">
        <v>101</v>
      </c>
      <c r="C26" s="11"/>
      <c r="D26" s="11"/>
      <c r="E26" s="33"/>
      <c r="F26" s="13" t="s">
        <v>3</v>
      </c>
      <c r="G26" s="18">
        <v>80</v>
      </c>
      <c r="H26" s="24">
        <f t="shared" si="0"/>
        <v>0</v>
      </c>
    </row>
    <row r="27" spans="1:8" ht="12.75">
      <c r="A27" s="56"/>
      <c r="B27" s="11" t="s">
        <v>102</v>
      </c>
      <c r="C27" s="11"/>
      <c r="D27" s="11"/>
      <c r="E27" s="33"/>
      <c r="F27" s="13" t="s">
        <v>3</v>
      </c>
      <c r="G27" s="18">
        <v>90</v>
      </c>
      <c r="H27" s="24">
        <f t="shared" si="0"/>
        <v>0</v>
      </c>
    </row>
    <row r="28" spans="1:8" ht="12.75">
      <c r="A28" s="56"/>
      <c r="B28" s="11" t="s">
        <v>103</v>
      </c>
      <c r="C28" s="11"/>
      <c r="D28" s="11"/>
      <c r="E28" s="33"/>
      <c r="F28" s="13" t="s">
        <v>3</v>
      </c>
      <c r="G28" s="18">
        <v>95</v>
      </c>
      <c r="H28" s="24">
        <f t="shared" si="0"/>
        <v>0</v>
      </c>
    </row>
    <row r="29" spans="1:8" ht="12.75">
      <c r="A29" s="56"/>
      <c r="B29" s="11" t="s">
        <v>104</v>
      </c>
      <c r="C29" s="11"/>
      <c r="D29" s="11"/>
      <c r="E29" s="33"/>
      <c r="F29" s="13" t="s">
        <v>3</v>
      </c>
      <c r="G29" s="18">
        <v>105</v>
      </c>
      <c r="H29" s="24">
        <f t="shared" si="0"/>
        <v>0</v>
      </c>
    </row>
    <row r="30" spans="1:8" ht="12.75">
      <c r="A30" s="56"/>
      <c r="B30" s="11" t="s">
        <v>105</v>
      </c>
      <c r="C30" s="11"/>
      <c r="D30" s="11"/>
      <c r="E30" s="33"/>
      <c r="F30" s="13" t="s">
        <v>3</v>
      </c>
      <c r="G30" s="18">
        <v>115</v>
      </c>
      <c r="H30" s="24">
        <f t="shared" si="0"/>
        <v>0</v>
      </c>
    </row>
    <row r="31" spans="1:8" ht="12.75">
      <c r="A31" s="56"/>
      <c r="B31" s="11"/>
      <c r="C31" s="11"/>
      <c r="D31" s="11"/>
      <c r="E31" s="33"/>
      <c r="F31" s="13"/>
      <c r="G31" s="18"/>
      <c r="H31" s="24"/>
    </row>
    <row r="32" spans="1:8" ht="12.75">
      <c r="A32" s="56"/>
      <c r="B32" s="11"/>
      <c r="C32" s="11"/>
      <c r="D32" s="11"/>
      <c r="E32" s="33"/>
      <c r="F32" s="13"/>
      <c r="G32" s="18"/>
      <c r="H32" s="24"/>
    </row>
    <row r="33" spans="1:8" ht="12.75">
      <c r="A33" s="56" t="s">
        <v>27</v>
      </c>
      <c r="B33" s="11"/>
      <c r="C33" s="11"/>
      <c r="D33" s="11"/>
      <c r="E33" s="33"/>
      <c r="F33" s="13"/>
      <c r="G33" s="18"/>
      <c r="H33" s="24">
        <f t="shared" si="0"/>
        <v>0</v>
      </c>
    </row>
    <row r="34" spans="1:8" ht="12.75">
      <c r="A34" s="10"/>
      <c r="B34" s="11" t="s">
        <v>27</v>
      </c>
      <c r="C34" s="11"/>
      <c r="D34" s="11"/>
      <c r="E34" s="33"/>
      <c r="F34" s="13" t="s">
        <v>5</v>
      </c>
      <c r="G34" s="17">
        <v>3500</v>
      </c>
      <c r="H34" s="24">
        <f t="shared" si="0"/>
        <v>0</v>
      </c>
    </row>
    <row r="35" spans="1:8" ht="12.75">
      <c r="A35" s="10"/>
      <c r="B35" s="11" t="s">
        <v>185</v>
      </c>
      <c r="C35" s="11"/>
      <c r="D35" s="11"/>
      <c r="E35" s="33"/>
      <c r="F35" s="13" t="s">
        <v>5</v>
      </c>
      <c r="G35" s="17">
        <v>4100</v>
      </c>
      <c r="H35" s="24">
        <f t="shared" si="0"/>
        <v>0</v>
      </c>
    </row>
    <row r="36" spans="1:8" ht="12.75">
      <c r="A36" s="10"/>
      <c r="B36" s="11" t="s">
        <v>229</v>
      </c>
      <c r="C36" s="11"/>
      <c r="D36" s="11"/>
      <c r="E36" s="33"/>
      <c r="F36" s="13" t="s">
        <v>5</v>
      </c>
      <c r="G36" s="17">
        <v>3500</v>
      </c>
      <c r="H36" s="24">
        <f>+E36*G36</f>
        <v>0</v>
      </c>
    </row>
    <row r="37" spans="1:8" ht="12.75">
      <c r="A37" s="10"/>
      <c r="B37" s="11" t="s">
        <v>186</v>
      </c>
      <c r="C37" s="11"/>
      <c r="D37" s="11"/>
      <c r="E37" s="33"/>
      <c r="F37" s="13" t="s">
        <v>5</v>
      </c>
      <c r="G37" s="17">
        <v>1750</v>
      </c>
      <c r="H37" s="24">
        <f>+E37*G37</f>
        <v>0</v>
      </c>
    </row>
    <row r="38" spans="1:8" ht="12.75">
      <c r="A38" s="10"/>
      <c r="B38" s="11" t="s">
        <v>38</v>
      </c>
      <c r="C38" s="11"/>
      <c r="D38" s="11"/>
      <c r="E38" s="206"/>
      <c r="F38" s="13" t="s">
        <v>5</v>
      </c>
      <c r="G38" s="18">
        <v>4100</v>
      </c>
      <c r="H38" s="24">
        <f>+E38*G38</f>
        <v>0</v>
      </c>
    </row>
    <row r="39" spans="1:8" ht="12.75">
      <c r="A39" s="10"/>
      <c r="B39" s="11" t="s">
        <v>106</v>
      </c>
      <c r="C39" s="11"/>
      <c r="D39" s="11"/>
      <c r="E39" s="33"/>
      <c r="F39" s="13" t="s">
        <v>5</v>
      </c>
      <c r="G39" s="18">
        <v>1750</v>
      </c>
      <c r="H39" s="24">
        <f>+E39*G39</f>
        <v>0</v>
      </c>
    </row>
    <row r="40" spans="1:8" ht="12.75">
      <c r="A40" s="10"/>
      <c r="B40" s="11" t="s">
        <v>187</v>
      </c>
      <c r="C40" s="11"/>
      <c r="D40" s="11"/>
      <c r="E40" s="33"/>
      <c r="F40" s="13" t="s">
        <v>5</v>
      </c>
      <c r="G40" s="18">
        <v>1200</v>
      </c>
      <c r="H40" s="24">
        <f>+E40*G40</f>
        <v>0</v>
      </c>
    </row>
    <row r="41" spans="1:8" ht="12.75">
      <c r="A41" s="10"/>
      <c r="B41" s="11"/>
      <c r="C41" s="11"/>
      <c r="D41" s="11"/>
      <c r="E41" s="33"/>
      <c r="F41" s="13"/>
      <c r="G41" s="18"/>
      <c r="H41" s="24"/>
    </row>
    <row r="42" spans="1:8" ht="12.75">
      <c r="A42" s="10"/>
      <c r="B42" s="11"/>
      <c r="C42" s="11"/>
      <c r="D42" s="11"/>
      <c r="E42" s="33"/>
      <c r="F42" s="13"/>
      <c r="G42" s="18"/>
      <c r="H42" s="24"/>
    </row>
    <row r="43" spans="1:8" ht="12.75">
      <c r="A43" s="56" t="s">
        <v>9</v>
      </c>
      <c r="B43" s="11"/>
      <c r="C43" s="11"/>
      <c r="D43" s="11"/>
      <c r="E43" s="33"/>
      <c r="F43" s="13"/>
      <c r="G43" s="17"/>
      <c r="H43" s="24">
        <f>+E43*G43</f>
        <v>0</v>
      </c>
    </row>
    <row r="44" spans="1:8" ht="12.75">
      <c r="A44" s="56"/>
      <c r="B44" s="11" t="s">
        <v>192</v>
      </c>
      <c r="C44" s="11"/>
      <c r="D44" s="11"/>
      <c r="E44" s="33"/>
      <c r="F44" s="13" t="s">
        <v>3</v>
      </c>
      <c r="G44" s="17">
        <v>55</v>
      </c>
      <c r="H44" s="24">
        <f>+E44*G44</f>
        <v>0</v>
      </c>
    </row>
    <row r="45" spans="1:8" ht="12.75">
      <c r="A45" s="76"/>
      <c r="B45" s="11" t="s">
        <v>193</v>
      </c>
      <c r="C45" s="11"/>
      <c r="D45" s="11"/>
      <c r="E45" s="33"/>
      <c r="F45" s="32" t="s">
        <v>3</v>
      </c>
      <c r="G45" s="66">
        <v>70</v>
      </c>
      <c r="H45" s="24">
        <f>+E45*G45</f>
        <v>0</v>
      </c>
    </row>
    <row r="46" spans="1:8" ht="12.75">
      <c r="A46" s="76"/>
      <c r="B46" s="11"/>
      <c r="C46" s="11"/>
      <c r="D46" s="11"/>
      <c r="E46" s="33"/>
      <c r="F46" s="32"/>
      <c r="G46" s="200"/>
      <c r="H46" s="24"/>
    </row>
    <row r="47" spans="1:8" ht="12.75">
      <c r="A47" s="10"/>
      <c r="B47" s="11"/>
      <c r="C47" s="11"/>
      <c r="D47" s="243" t="s">
        <v>270</v>
      </c>
      <c r="E47" s="243"/>
      <c r="F47" s="243"/>
      <c r="G47" s="244"/>
      <c r="H47" s="24">
        <f>SUM(H21:H46)*0.1</f>
        <v>0</v>
      </c>
    </row>
    <row r="48" spans="1:8" ht="15.75">
      <c r="A48" s="6"/>
      <c r="B48" s="7"/>
      <c r="C48" s="7"/>
      <c r="D48" s="7"/>
      <c r="E48" s="8"/>
      <c r="F48" s="32"/>
      <c r="G48" s="138" t="s">
        <v>58</v>
      </c>
      <c r="H48" s="69">
        <f>SUM(H21:H47)</f>
        <v>0</v>
      </c>
    </row>
    <row r="49" spans="1:8" ht="12.75">
      <c r="A49" s="56" t="s">
        <v>36</v>
      </c>
      <c r="B49" s="11"/>
      <c r="C49" s="11"/>
      <c r="D49" s="11"/>
      <c r="E49" s="33"/>
      <c r="F49" s="13"/>
      <c r="G49" s="18"/>
      <c r="H49" s="24">
        <f aca="true" t="shared" si="1" ref="H49:H56">+E49*G49</f>
        <v>0</v>
      </c>
    </row>
    <row r="50" spans="1:8" ht="12.75">
      <c r="A50" s="10"/>
      <c r="B50" s="158" t="s">
        <v>188</v>
      </c>
      <c r="C50" s="11"/>
      <c r="D50" s="11"/>
      <c r="E50" s="33"/>
      <c r="F50" s="13" t="s">
        <v>33</v>
      </c>
      <c r="G50" s="18">
        <v>2925</v>
      </c>
      <c r="H50" s="24">
        <f t="shared" si="1"/>
        <v>0</v>
      </c>
    </row>
    <row r="51" spans="1:8" ht="12.75">
      <c r="A51" s="10"/>
      <c r="B51" s="158" t="s">
        <v>226</v>
      </c>
      <c r="C51" s="11"/>
      <c r="D51" s="11"/>
      <c r="E51" s="33"/>
      <c r="F51" s="13" t="s">
        <v>3</v>
      </c>
      <c r="G51" s="18">
        <v>40</v>
      </c>
      <c r="H51" s="24">
        <f t="shared" si="1"/>
        <v>0</v>
      </c>
    </row>
    <row r="52" spans="1:8" ht="12.75">
      <c r="A52" s="10"/>
      <c r="B52" s="158" t="s">
        <v>227</v>
      </c>
      <c r="C52" s="158"/>
      <c r="D52" s="158"/>
      <c r="E52" s="159"/>
      <c r="F52" s="13" t="s">
        <v>3</v>
      </c>
      <c r="G52" s="18">
        <v>70</v>
      </c>
      <c r="H52" s="24">
        <f t="shared" si="1"/>
        <v>0</v>
      </c>
    </row>
    <row r="53" spans="1:8" ht="12.75">
      <c r="A53" s="10"/>
      <c r="B53" s="11" t="s">
        <v>189</v>
      </c>
      <c r="C53" s="11"/>
      <c r="E53" s="33"/>
      <c r="F53" s="13" t="s">
        <v>5</v>
      </c>
      <c r="G53" s="18">
        <v>1170</v>
      </c>
      <c r="H53" s="24">
        <f t="shared" si="1"/>
        <v>0</v>
      </c>
    </row>
    <row r="54" spans="1:8" ht="12.75">
      <c r="A54" s="10"/>
      <c r="B54" s="11" t="s">
        <v>190</v>
      </c>
      <c r="C54" s="11"/>
      <c r="D54" s="11"/>
      <c r="E54" s="206"/>
      <c r="F54" s="13" t="s">
        <v>5</v>
      </c>
      <c r="G54" s="18">
        <v>1170</v>
      </c>
      <c r="H54" s="24">
        <f t="shared" si="1"/>
        <v>0</v>
      </c>
    </row>
    <row r="55" spans="1:8" ht="12.75">
      <c r="A55" s="10"/>
      <c r="B55" s="11" t="s">
        <v>107</v>
      </c>
      <c r="C55" s="11"/>
      <c r="D55" s="11"/>
      <c r="E55" s="33"/>
      <c r="F55" s="13" t="s">
        <v>5</v>
      </c>
      <c r="G55" s="17">
        <v>115</v>
      </c>
      <c r="H55" s="24">
        <f t="shared" si="1"/>
        <v>0</v>
      </c>
    </row>
    <row r="56" spans="1:8" ht="12.75">
      <c r="A56" s="10"/>
      <c r="B56" s="11" t="s">
        <v>191</v>
      </c>
      <c r="C56" s="11"/>
      <c r="D56" s="11"/>
      <c r="E56" s="33"/>
      <c r="F56" s="13" t="s">
        <v>5</v>
      </c>
      <c r="G56" s="17">
        <v>1750</v>
      </c>
      <c r="H56" s="24">
        <f t="shared" si="1"/>
        <v>0</v>
      </c>
    </row>
    <row r="57" spans="1:8" ht="12.75">
      <c r="A57" s="10"/>
      <c r="B57" s="11"/>
      <c r="C57" s="11"/>
      <c r="D57" s="11"/>
      <c r="E57" s="33"/>
      <c r="F57" s="13"/>
      <c r="G57" s="17"/>
      <c r="H57" s="24"/>
    </row>
    <row r="58" spans="1:8" ht="12.75">
      <c r="A58" s="10"/>
      <c r="B58" s="11"/>
      <c r="C58" s="11"/>
      <c r="D58" s="11"/>
      <c r="E58" s="33"/>
      <c r="F58" s="13"/>
      <c r="G58" s="17"/>
      <c r="H58" s="24"/>
    </row>
    <row r="59" spans="1:8" ht="12.75">
      <c r="A59" s="10"/>
      <c r="B59" s="11"/>
      <c r="C59" s="11"/>
      <c r="D59" s="11"/>
      <c r="E59" s="33"/>
      <c r="F59" s="13"/>
      <c r="G59" s="17"/>
      <c r="H59" s="24"/>
    </row>
    <row r="60" spans="1:8" ht="12.75">
      <c r="A60" s="10"/>
      <c r="B60" s="11"/>
      <c r="C60" s="11"/>
      <c r="D60" s="11"/>
      <c r="E60" s="33"/>
      <c r="F60" s="13"/>
      <c r="G60" s="17"/>
      <c r="H60" s="24"/>
    </row>
    <row r="61" spans="1:8" ht="12.75">
      <c r="A61" s="10"/>
      <c r="B61" s="11"/>
      <c r="C61" s="11"/>
      <c r="D61" s="11"/>
      <c r="E61" s="33"/>
      <c r="F61" s="13"/>
      <c r="G61" s="17"/>
      <c r="H61" s="24"/>
    </row>
    <row r="62" spans="1:8" ht="12.75">
      <c r="A62" s="10"/>
      <c r="B62" s="11"/>
      <c r="C62" s="11"/>
      <c r="D62" s="11"/>
      <c r="E62" s="33"/>
      <c r="F62" s="13"/>
      <c r="G62" s="17"/>
      <c r="H62" s="24"/>
    </row>
    <row r="63" spans="1:8" ht="12.75">
      <c r="A63" s="10"/>
      <c r="B63" s="11"/>
      <c r="C63" s="11"/>
      <c r="D63" s="11"/>
      <c r="E63" s="33"/>
      <c r="F63" s="13"/>
      <c r="G63" s="17"/>
      <c r="H63" s="24"/>
    </row>
    <row r="64" spans="1:8" ht="12.75">
      <c r="A64" s="56"/>
      <c r="B64" s="11"/>
      <c r="C64" s="11"/>
      <c r="D64" s="11"/>
      <c r="E64" s="33"/>
      <c r="F64" s="13"/>
      <c r="G64" s="17"/>
      <c r="H64" s="24">
        <f>+E64*G64</f>
        <v>0</v>
      </c>
    </row>
    <row r="65" spans="1:8" ht="12.75">
      <c r="A65" s="76"/>
      <c r="B65" s="11"/>
      <c r="C65" s="11"/>
      <c r="D65" s="11"/>
      <c r="E65" s="33"/>
      <c r="F65" s="32"/>
      <c r="G65" s="66"/>
      <c r="H65" s="24">
        <f>+E65*G65</f>
        <v>0</v>
      </c>
    </row>
    <row r="66" spans="1:8" ht="12.75">
      <c r="A66" s="72" t="s">
        <v>169</v>
      </c>
      <c r="B66" s="11"/>
      <c r="C66" s="11"/>
      <c r="D66" s="11"/>
      <c r="E66" s="33"/>
      <c r="F66" s="32"/>
      <c r="G66" s="66"/>
      <c r="H66" s="24"/>
    </row>
    <row r="67" spans="1:8" ht="12.75">
      <c r="A67" s="76"/>
      <c r="B67" s="11"/>
      <c r="C67" s="11"/>
      <c r="D67" s="11"/>
      <c r="E67" s="33"/>
      <c r="F67" s="32"/>
      <c r="G67" s="66"/>
      <c r="H67" s="24"/>
    </row>
    <row r="68" spans="1:8" ht="12.75">
      <c r="A68" s="76"/>
      <c r="B68" s="4"/>
      <c r="C68" s="11"/>
      <c r="D68" s="11"/>
      <c r="E68" s="33"/>
      <c r="F68" s="32"/>
      <c r="G68" s="66"/>
      <c r="H68" s="24"/>
    </row>
    <row r="69" spans="1:8" ht="12.75">
      <c r="A69" s="76"/>
      <c r="B69" s="11"/>
      <c r="C69" s="11"/>
      <c r="D69" s="11"/>
      <c r="E69" s="33"/>
      <c r="F69" s="32"/>
      <c r="G69" s="66"/>
      <c r="H69" s="24"/>
    </row>
    <row r="70" spans="1:8" ht="12.75">
      <c r="A70" s="76"/>
      <c r="B70" s="11"/>
      <c r="C70" s="11"/>
      <c r="D70" s="11"/>
      <c r="E70" s="33"/>
      <c r="F70" s="32"/>
      <c r="G70" s="66"/>
      <c r="H70" s="24"/>
    </row>
    <row r="71" spans="1:8" ht="12.75">
      <c r="A71" s="76"/>
      <c r="B71" s="11"/>
      <c r="C71" s="11"/>
      <c r="D71" s="11"/>
      <c r="E71" s="33"/>
      <c r="F71" s="32"/>
      <c r="G71" s="66"/>
      <c r="H71" s="24"/>
    </row>
    <row r="72" spans="1:8" ht="12.75">
      <c r="A72" s="76"/>
      <c r="B72" s="11"/>
      <c r="C72" s="11"/>
      <c r="D72" s="11"/>
      <c r="E72" s="33"/>
      <c r="F72" s="32"/>
      <c r="G72" s="66"/>
      <c r="H72" s="24"/>
    </row>
    <row r="73" spans="1:8" ht="12.75">
      <c r="A73" s="76"/>
      <c r="B73" s="11"/>
      <c r="C73" s="11"/>
      <c r="D73" s="11"/>
      <c r="E73" s="33"/>
      <c r="F73" s="32"/>
      <c r="G73" s="66"/>
      <c r="H73" s="24"/>
    </row>
    <row r="74" spans="1:8" ht="12.75">
      <c r="A74" s="143"/>
      <c r="B74" s="11"/>
      <c r="C74" s="11"/>
      <c r="D74" s="11"/>
      <c r="E74" s="33"/>
      <c r="F74" s="32"/>
      <c r="G74" s="66"/>
      <c r="H74" s="24"/>
    </row>
    <row r="75" spans="1:8" ht="12.75">
      <c r="A75" s="143"/>
      <c r="B75" s="11"/>
      <c r="C75" s="11"/>
      <c r="D75" s="11"/>
      <c r="E75" s="33"/>
      <c r="F75" s="32"/>
      <c r="G75" s="66"/>
      <c r="H75" s="24"/>
    </row>
    <row r="76" spans="1:8" ht="12.75">
      <c r="A76" s="143"/>
      <c r="B76" s="11"/>
      <c r="C76" s="11"/>
      <c r="D76" s="11"/>
      <c r="E76" s="33"/>
      <c r="F76" s="32"/>
      <c r="G76" s="66"/>
      <c r="H76" s="24"/>
    </row>
    <row r="77" spans="1:8" ht="12.75">
      <c r="A77" s="143"/>
      <c r="B77" s="11"/>
      <c r="C77" s="11"/>
      <c r="D77" s="11"/>
      <c r="E77" s="33"/>
      <c r="F77" s="32"/>
      <c r="G77" s="66"/>
      <c r="H77" s="24"/>
    </row>
    <row r="78" spans="1:8" ht="12.75">
      <c r="A78" s="76"/>
      <c r="B78" s="11"/>
      <c r="C78" s="11"/>
      <c r="D78" s="11"/>
      <c r="E78" s="33"/>
      <c r="F78" s="32"/>
      <c r="G78" s="66"/>
      <c r="H78" s="24"/>
    </row>
    <row r="79" spans="1:8" ht="12.75">
      <c r="A79" s="76"/>
      <c r="B79" s="11"/>
      <c r="C79" s="11"/>
      <c r="D79" s="11"/>
      <c r="E79" s="33"/>
      <c r="F79" s="32"/>
      <c r="G79" s="66"/>
      <c r="H79" s="24"/>
    </row>
    <row r="80" spans="1:8" ht="12.75">
      <c r="A80" s="76"/>
      <c r="B80" s="11"/>
      <c r="C80" s="11"/>
      <c r="D80" s="11"/>
      <c r="E80" s="33"/>
      <c r="F80" s="32"/>
      <c r="G80" s="66"/>
      <c r="H80" s="24"/>
    </row>
    <row r="81" spans="1:8" ht="12.75">
      <c r="A81" s="76"/>
      <c r="B81" s="11"/>
      <c r="C81" s="11"/>
      <c r="D81" s="11"/>
      <c r="E81" s="33"/>
      <c r="F81" s="32"/>
      <c r="G81" s="66"/>
      <c r="H81" s="24"/>
    </row>
    <row r="82" spans="1:8" ht="12.75">
      <c r="A82" s="76"/>
      <c r="B82" s="11"/>
      <c r="C82" s="11"/>
      <c r="D82" s="11"/>
      <c r="E82" s="33"/>
      <c r="F82" s="32"/>
      <c r="G82" s="66"/>
      <c r="H82" s="24"/>
    </row>
    <row r="83" spans="1:8" ht="12.75">
      <c r="A83" s="76"/>
      <c r="B83" s="11"/>
      <c r="C83" s="11"/>
      <c r="D83" s="243" t="s">
        <v>270</v>
      </c>
      <c r="E83" s="243"/>
      <c r="F83" s="243"/>
      <c r="G83" s="244"/>
      <c r="H83" s="24">
        <f>SUM(H50:H82)*0.1</f>
        <v>0</v>
      </c>
    </row>
    <row r="84" spans="1:8" ht="15.75">
      <c r="A84" s="76"/>
      <c r="B84" s="11"/>
      <c r="C84" s="11"/>
      <c r="D84" s="11"/>
      <c r="E84" s="33"/>
      <c r="F84" s="32"/>
      <c r="G84" s="96" t="s">
        <v>58</v>
      </c>
      <c r="H84" s="69">
        <f>SUM(H50:H83)</f>
        <v>0</v>
      </c>
    </row>
    <row r="85" spans="1:8" ht="15.75">
      <c r="A85" s="76"/>
      <c r="B85" s="11"/>
      <c r="C85" s="11"/>
      <c r="D85" s="11"/>
      <c r="E85" s="33"/>
      <c r="F85" s="32"/>
      <c r="G85" s="199"/>
      <c r="H85" s="69"/>
    </row>
    <row r="86" spans="1:8" ht="12.75">
      <c r="A86" s="72" t="s">
        <v>271</v>
      </c>
      <c r="B86" s="11"/>
      <c r="C86" s="11"/>
      <c r="D86" s="11"/>
      <c r="E86" s="33"/>
      <c r="F86" s="32" t="s">
        <v>33</v>
      </c>
      <c r="G86" s="66">
        <f>((H48+H84)*0.025)+0.1*((H48+H84)*0.025)</f>
        <v>0</v>
      </c>
      <c r="H86" s="24">
        <f>G86</f>
        <v>0</v>
      </c>
    </row>
    <row r="87" spans="1:8" ht="15.75">
      <c r="A87" s="6"/>
      <c r="B87" s="7"/>
      <c r="C87" s="7"/>
      <c r="D87" s="7"/>
      <c r="E87" s="8"/>
      <c r="F87" s="32"/>
      <c r="G87" s="68"/>
      <c r="H87" s="69"/>
    </row>
    <row r="88" spans="1:8" ht="15.75">
      <c r="A88" s="6"/>
      <c r="B88" s="7"/>
      <c r="C88" s="7"/>
      <c r="D88" s="7"/>
      <c r="E88" s="8"/>
      <c r="F88" s="32"/>
      <c r="G88" s="67" t="s">
        <v>60</v>
      </c>
      <c r="H88" s="69">
        <f>SUM(H48,H84,H86)</f>
        <v>0</v>
      </c>
    </row>
    <row r="89" ht="12.75">
      <c r="B89" s="89"/>
    </row>
  </sheetData>
  <mergeCells count="3">
    <mergeCell ref="I10:I17"/>
    <mergeCell ref="D47:G47"/>
    <mergeCell ref="D83:G83"/>
  </mergeCells>
  <printOptions/>
  <pageMargins left="0.75" right="0.75" top="1" bottom="1" header="0.5" footer="0.5"/>
  <pageSetup horizontalDpi="600" verticalDpi="600" orientation="portrait" r:id="rId3"/>
  <headerFooter alignWithMargins="0">
    <oddHeader>&amp;RPage &amp;P of &amp;N</oddHeader>
    <oddFooter>&amp;L&amp;Z&amp;F&amp;R&amp;8Last Revised 08/18/06</oddFooter>
  </headerFooter>
  <rowBreaks count="2" manualBreakCount="2">
    <brk id="48" max="255" man="1"/>
    <brk id="89" max="255" man="1"/>
  </rowBreaks>
  <legacyDrawing r:id="rId2"/>
  <oleObjects>
    <oleObject progId="Word.Document.8" shapeId="21816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Ontario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city of ontario</dc:creator>
  <cp:keywords/>
  <dc:description/>
  <cp:lastModifiedBy>Your User Name</cp:lastModifiedBy>
  <cp:lastPrinted>2006-01-13T21:44:07Z</cp:lastPrinted>
  <dcterms:created xsi:type="dcterms:W3CDTF">1999-05-25T16:35:51Z</dcterms:created>
  <dcterms:modified xsi:type="dcterms:W3CDTF">2008-10-03T16:42:52Z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1487208932</vt:i4>
  </property>
  <property fmtid="{D5CDD505-2E9C-101B-9397-08002B2CF9AE}" pid="3" name="_EmailSubject">
    <vt:lpwstr>Engineering Fee calc</vt:lpwstr>
  </property>
  <property fmtid="{D5CDD505-2E9C-101B-9397-08002B2CF9AE}" pid="4" name="_AuthorEmail">
    <vt:lpwstr>radeva@ci.ontario.ca.us</vt:lpwstr>
  </property>
  <property fmtid="{D5CDD505-2E9C-101B-9397-08002B2CF9AE}" pid="5" name="_AuthorEmailDisplayName">
    <vt:lpwstr>Ramiro Adeva</vt:lpwstr>
  </property>
  <property fmtid="{D5CDD505-2E9C-101B-9397-08002B2CF9AE}" pid="6" name="_ReviewingToolsShownOnce">
    <vt:lpwstr/>
  </property>
</Properties>
</file>