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\\ont-chfs02\shared\Engineering\Forms\Land Forms\Engineering Cost Estimate\Working File\2021\"/>
    </mc:Choice>
  </mc:AlternateContent>
  <xr:revisionPtr revIDLastSave="0" documentId="13_ncr:1_{96B74909-2491-4EDE-88D7-3569BD4578C9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ver Sheet" sheetId="15" r:id="rId1"/>
    <sheet name="Encroach" sheetId="10" r:id="rId2"/>
    <sheet name="Plan Ck" sheetId="13" r:id="rId3"/>
    <sheet name="Street" sheetId="1" r:id="rId4"/>
  </sheets>
  <definedNames>
    <definedName name="_xlnm.Print_Area" localSheetId="0">'Cover Sheet'!$A$1:$I$37</definedName>
    <definedName name="_xlnm.Print_Area" localSheetId="1">Encroach!$A$1:$I$37</definedName>
    <definedName name="_xlnm.Print_Area" localSheetId="2">'Plan Ck'!$A$1:$I$28</definedName>
    <definedName name="_xlnm.Print_Area" localSheetId="3">Street!$A$1:$I$93</definedName>
    <definedName name="_xlnm.Print_Titles" localSheetId="3">Street!$9:$10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 l="1"/>
  <c r="D11" i="10"/>
  <c r="D12" i="10"/>
  <c r="D13" i="10"/>
  <c r="D14" i="10"/>
  <c r="C13" i="1" l="1"/>
  <c r="C14" i="1"/>
  <c r="C15" i="1"/>
  <c r="C16" i="1"/>
  <c r="C12" i="1"/>
  <c r="D12" i="13" l="1"/>
  <c r="D13" i="13"/>
  <c r="D14" i="13"/>
  <c r="D15" i="13"/>
  <c r="D11" i="13"/>
  <c r="I82" i="1" l="1"/>
  <c r="I83" i="1"/>
  <c r="I84" i="1"/>
  <c r="I85" i="1"/>
  <c r="I86" i="1"/>
  <c r="BI86" i="1" l="1"/>
  <c r="I48" i="1"/>
  <c r="CK82" i="1" l="1"/>
  <c r="I80" i="1"/>
  <c r="CT80" i="1" s="1"/>
  <c r="I81" i="1"/>
  <c r="CT81" i="1" s="1"/>
  <c r="I76" i="1"/>
  <c r="CQ76" i="1" s="1"/>
  <c r="I75" i="1"/>
  <c r="CQ75" i="1" s="1"/>
  <c r="I23" i="1"/>
  <c r="I22" i="1"/>
  <c r="I42" i="1"/>
  <c r="I39" i="1"/>
  <c r="I74" i="1"/>
  <c r="CQ74" i="1" s="1"/>
  <c r="I24" i="1"/>
  <c r="I27" i="1"/>
  <c r="I28" i="1"/>
  <c r="I29" i="1"/>
  <c r="I30" i="1"/>
  <c r="I31" i="1"/>
  <c r="I32" i="1"/>
  <c r="I33" i="1"/>
  <c r="I34" i="1"/>
  <c r="I35" i="1"/>
  <c r="I36" i="1"/>
  <c r="I37" i="1"/>
  <c r="I38" i="1"/>
  <c r="I40" i="1"/>
  <c r="I41" i="1"/>
  <c r="I47" i="1"/>
  <c r="I49" i="1"/>
  <c r="I50" i="1"/>
  <c r="I51" i="1"/>
  <c r="I52" i="1"/>
  <c r="I54" i="1"/>
  <c r="I55" i="1"/>
  <c r="I56" i="1"/>
  <c r="I57" i="1"/>
  <c r="I58" i="1"/>
  <c r="I59" i="1"/>
  <c r="I60" i="1"/>
  <c r="I61" i="1"/>
  <c r="I62" i="1"/>
  <c r="I65" i="1"/>
  <c r="I66" i="1"/>
  <c r="I67" i="1"/>
  <c r="I68" i="1"/>
  <c r="I69" i="1"/>
  <c r="I70" i="1"/>
  <c r="I73" i="1"/>
  <c r="I78" i="1"/>
  <c r="I79" i="1"/>
  <c r="CT79" i="1" s="1"/>
  <c r="A7" i="13"/>
  <c r="H39" i="13"/>
  <c r="A8" i="13"/>
  <c r="A4" i="13"/>
  <c r="A6" i="13"/>
  <c r="I46" i="1"/>
  <c r="A8" i="1"/>
  <c r="A1" i="1"/>
  <c r="A7" i="1"/>
  <c r="I44" i="1" l="1"/>
  <c r="I45" i="1"/>
  <c r="I89" i="1"/>
  <c r="I88" i="1"/>
  <c r="CT88" i="1"/>
  <c r="CT89" i="1" s="1"/>
  <c r="CK88" i="1"/>
  <c r="CK89" i="1" s="1"/>
  <c r="CN88" i="1"/>
  <c r="CN89" i="1" s="1"/>
  <c r="CQ88" i="1"/>
  <c r="CQ89" i="1" s="1"/>
  <c r="H92" i="1" l="1"/>
  <c r="I92" i="1" s="1"/>
  <c r="H91" i="1"/>
  <c r="I91" i="1" s="1"/>
  <c r="CS92" i="1"/>
  <c r="CT92" i="1" s="1"/>
  <c r="CS91" i="1"/>
  <c r="CT91" i="1" s="1"/>
  <c r="CP91" i="1"/>
  <c r="CQ91" i="1" s="1"/>
  <c r="CP92" i="1"/>
  <c r="CM92" i="1"/>
  <c r="CM91" i="1"/>
  <c r="CJ91" i="1"/>
  <c r="CK91" i="1" s="1"/>
  <c r="CJ92" i="1"/>
  <c r="CK92" i="1" s="1"/>
  <c r="I93" i="1" l="1"/>
  <c r="CT93" i="1"/>
  <c r="CK93" i="1"/>
  <c r="CQ92" i="1"/>
  <c r="CQ93" i="1" s="1"/>
  <c r="CN92" i="1"/>
  <c r="CN91" i="1"/>
  <c r="H20" i="13" l="1"/>
  <c r="H19" i="10"/>
  <c r="H22" i="10" s="1"/>
  <c r="H29" i="10" s="1"/>
  <c r="CN93" i="1"/>
  <c r="H24" i="13" l="1"/>
  <c r="H26" i="13" s="1"/>
  <c r="H25" i="10" l="1"/>
  <c r="H36" i="10" l="1"/>
</calcChain>
</file>

<file path=xl/sharedStrings.xml><?xml version="1.0" encoding="utf-8"?>
<sst xmlns="http://schemas.openxmlformats.org/spreadsheetml/2006/main" count="154" uniqueCount="104">
  <si>
    <t>QTY</t>
  </si>
  <si>
    <t>L.F.</t>
  </si>
  <si>
    <t>S.F.</t>
  </si>
  <si>
    <t>EA.</t>
  </si>
  <si>
    <t>PARKWAY TREE WITH IRRIGATION</t>
  </si>
  <si>
    <t>CONCRETE</t>
  </si>
  <si>
    <t>DRIVE APPROACHES</t>
  </si>
  <si>
    <t xml:space="preserve">Computed By  </t>
  </si>
  <si>
    <t>UNIT</t>
  </si>
  <si>
    <t>L.S.</t>
  </si>
  <si>
    <t>Sub-Total</t>
  </si>
  <si>
    <t>PAVING</t>
  </si>
  <si>
    <t>ENGINEERING DEPARTMENT</t>
  </si>
  <si>
    <t>For Encroachment Permit Fee Calculation</t>
  </si>
  <si>
    <t>STREET</t>
  </si>
  <si>
    <t>Summary of Estimated Cost of Construction in Public Right-Of-Way</t>
  </si>
  <si>
    <t>Street Improvements</t>
  </si>
  <si>
    <t>Street Improvements Sub-Total</t>
  </si>
  <si>
    <t>(Sub-Total Transferred to Item "A" on Summary Sheet)</t>
  </si>
  <si>
    <t xml:space="preserve">Project Number  </t>
  </si>
  <si>
    <t>For Plan Check Fee Calculation</t>
  </si>
  <si>
    <t>DRAINAGE</t>
  </si>
  <si>
    <t>SAWCUT</t>
  </si>
  <si>
    <t>Plan Check Fee</t>
  </si>
  <si>
    <t>Ton</t>
  </si>
  <si>
    <t>A.C. PAVEMENT REMOVAL</t>
  </si>
  <si>
    <t>PREPARATION OF SUBGRADE</t>
  </si>
  <si>
    <t>REMOVAL OF CONCRETE</t>
  </si>
  <si>
    <t xml:space="preserve">SIDEWALK </t>
  </si>
  <si>
    <t>REFLECTOR SIGN AND POST</t>
  </si>
  <si>
    <t>TRAFFIC SIGN AND POST</t>
  </si>
  <si>
    <t>UTILITY POLES</t>
  </si>
  <si>
    <t>Date</t>
  </si>
  <si>
    <t xml:space="preserve">Location  </t>
  </si>
  <si>
    <t xml:space="preserve"> Contact Phone No. </t>
  </si>
  <si>
    <t xml:space="preserve">Date  </t>
  </si>
  <si>
    <t>TOTAL ESTIMATED CONSTRUCTION COST</t>
  </si>
  <si>
    <t>Construction Inspection Fee</t>
  </si>
  <si>
    <t>ENCROACHMENT PERMIT FEE TOTAL</t>
  </si>
  <si>
    <t>Project Number</t>
  </si>
  <si>
    <t>Location</t>
  </si>
  <si>
    <t>Computed By</t>
  </si>
  <si>
    <t>Contact Phone No.</t>
  </si>
  <si>
    <t>Date:</t>
  </si>
  <si>
    <t>Approved By:</t>
  </si>
  <si>
    <t>CONSTRUCTION ITEM DESCRIPTION</t>
  </si>
  <si>
    <t>COST/UNIT</t>
  </si>
  <si>
    <t xml:space="preserve">Construction Cost Estimate Form  </t>
  </si>
  <si>
    <t>Total Cost</t>
  </si>
  <si>
    <t>per Item</t>
  </si>
  <si>
    <t>TRENCH BACKFILL AND COMPACTION</t>
  </si>
  <si>
    <t>Min</t>
  </si>
  <si>
    <t>OTHER</t>
  </si>
  <si>
    <t xml:space="preserve">CURB &amp; GUTTER </t>
  </si>
  <si>
    <t xml:space="preserve">CROSS GUTTER/SPANDREL </t>
  </si>
  <si>
    <t>WHEELCHAIR RAMP</t>
  </si>
  <si>
    <t>TRAFFIC ISLAND</t>
  </si>
  <si>
    <t>RESIDENTIAL</t>
  </si>
  <si>
    <t>COMMERCIAL</t>
  </si>
  <si>
    <t>SIGNS</t>
  </si>
  <si>
    <t xml:space="preserve">PARKWAY DRAIN </t>
  </si>
  <si>
    <t>STREET NAME SIGN</t>
  </si>
  <si>
    <t xml:space="preserve">STRIPING </t>
  </si>
  <si>
    <t>Project Cost Estimate</t>
  </si>
  <si>
    <t xml:space="preserve">LANDSCAPE </t>
  </si>
  <si>
    <t>(INCLUDING IRRIGATION FACILITIES)</t>
  </si>
  <si>
    <t>THERMOPLASTIC LEGEND</t>
  </si>
  <si>
    <t xml:space="preserve">PAINTED LEGEND                                           </t>
  </si>
  <si>
    <t>10% Contingency</t>
  </si>
  <si>
    <t xml:space="preserve">TRAFFIC CONTROL </t>
  </si>
  <si>
    <t>TRAFFIC CONTROL PERMIT FEE</t>
  </si>
  <si>
    <t>MOBILIZATION, SWPPP, EROSION CONTROL</t>
  </si>
  <si>
    <t xml:space="preserve">A.C. PAVEMENT </t>
  </si>
  <si>
    <r>
      <t>REMOVAL</t>
    </r>
    <r>
      <rPr>
        <sz val="10"/>
        <rFont val="Arial"/>
        <family val="2"/>
      </rPr>
      <t xml:space="preserve"> </t>
    </r>
  </si>
  <si>
    <t>PARKWAY  LANDSCAPING</t>
  </si>
  <si>
    <t>Parkway Landscape</t>
  </si>
  <si>
    <t xml:space="preserve"> Neighborhood Edge and or Median Landscape</t>
  </si>
  <si>
    <t>Utility Poles</t>
  </si>
  <si>
    <t xml:space="preserve">A.C. BERM </t>
  </si>
  <si>
    <t>2" GRIND UP TO 5' IN WIDTH</t>
  </si>
  <si>
    <t>SLURRY SEAL (RPM TYPE II)</t>
  </si>
  <si>
    <t xml:space="preserve">P.C.C. CURB ONLY </t>
  </si>
  <si>
    <t>PERMIT FEE</t>
  </si>
  <si>
    <t xml:space="preserve">Refundable Cash Deposit </t>
  </si>
  <si>
    <t xml:space="preserve">REMOVAL OF BERM, A.C. OR P.C.C. </t>
  </si>
  <si>
    <t>RELOCATION OF POLE</t>
  </si>
  <si>
    <t>UNDERGROUNDING OF POWER LINES</t>
  </si>
  <si>
    <t xml:space="preserve">UNDERGROUNDING OF COMMUNICATION LINES </t>
  </si>
  <si>
    <t>Subtotal</t>
  </si>
  <si>
    <t>(Exc. Utility Poles Section)</t>
  </si>
  <si>
    <t xml:space="preserve">STREET </t>
  </si>
  <si>
    <t xml:space="preserve">  (Exc. Landscape &amp; Utility Poles Sections)</t>
  </si>
  <si>
    <t xml:space="preserve">SIGNING &amp; STRIPING LOCAL  STREET      </t>
  </si>
  <si>
    <t>SIGNING &amp; STRIPING COLLECTOR STREET</t>
  </si>
  <si>
    <t xml:space="preserve">SIGNING &amp; STRIPING ARTERIAL  STREET   </t>
  </si>
  <si>
    <t>A.C. UP TO 6" THICKNESS</t>
  </si>
  <si>
    <t>CRUSHED AGREGGATE BASE UP TO 8" THICKNESS</t>
  </si>
  <si>
    <t xml:space="preserve">*A.C. PAVEMENT  ($0.39/IN/S.F. A.C. &amp; $0.19/IN/S.F. CAB) </t>
  </si>
  <si>
    <r>
      <t xml:space="preserve">CONCRETE PAVEMENT </t>
    </r>
    <r>
      <rPr>
        <sz val="8"/>
        <rFont val="Arial"/>
        <family val="2"/>
      </rPr>
      <t>(PCC - REINFORCED, UP TO 10" THICKNESS)</t>
    </r>
  </si>
  <si>
    <t>BORE AC PAVEMENT</t>
  </si>
  <si>
    <t>BORE PARKWAY</t>
  </si>
  <si>
    <t>Attached project estimate prepared by (or under the direction of)</t>
  </si>
  <si>
    <t xml:space="preserve">                 Name                                                             Signature </t>
  </si>
  <si>
    <t>DO NOT MODIFY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</si>
</sst>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$-409]#,##0.00"/>
    <numFmt numFmtId="165" formatCode="&quot;$&quot;#,##0.00"/>
    <numFmt numFmtId="166" formatCode="_([$$-409]* #,##0.00_);_([$$-409]* \(#,##0.00\);_([$$-409]* &quot;-&quot;??_);_(@_)"/>
  </numFmts>
  <fonts count="3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4"/>
      <color indexed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/>
    <xf numFmtId="0" fontId="1" fillId="0" borderId="3" xfId="0" applyFont="1" applyBorder="1" applyAlignment="1">
      <alignment horizontal="left"/>
    </xf>
    <xf numFmtId="0" fontId="0" fillId="0" borderId="3" xfId="0" applyBorder="1"/>
    <xf numFmtId="0" fontId="1" fillId="0" borderId="5" xfId="0" applyFont="1" applyBorder="1" applyAlignment="1">
      <alignment horizontal="left"/>
    </xf>
    <xf numFmtId="165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3" fillId="0" borderId="0" xfId="0" applyFont="1" applyBorder="1" applyAlignment="1"/>
    <xf numFmtId="0" fontId="1" fillId="0" borderId="0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/>
    <xf numFmtId="0" fontId="5" fillId="0" borderId="0" xfId="0" applyFont="1" applyAlignment="1">
      <alignment horizontal="centerContinuous" vertical="center"/>
    </xf>
    <xf numFmtId="0" fontId="7" fillId="0" borderId="0" xfId="0" applyFont="1"/>
    <xf numFmtId="165" fontId="0" fillId="0" borderId="0" xfId="0" applyNumberFormat="1"/>
    <xf numFmtId="165" fontId="8" fillId="0" borderId="0" xfId="0" applyNumberFormat="1" applyFont="1"/>
    <xf numFmtId="165" fontId="8" fillId="0" borderId="7" xfId="0" applyNumberFormat="1" applyFont="1" applyBorder="1"/>
    <xf numFmtId="0" fontId="5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165" fontId="8" fillId="0" borderId="0" xfId="0" applyNumberFormat="1" applyFont="1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4" fillId="0" borderId="0" xfId="0" applyFont="1"/>
    <xf numFmtId="0" fontId="6" fillId="0" borderId="2" xfId="0" applyFont="1" applyBorder="1" applyAlignment="1"/>
    <xf numFmtId="0" fontId="7" fillId="0" borderId="0" xfId="0" applyFont="1" applyAlignment="1">
      <alignment horizontal="right"/>
    </xf>
    <xf numFmtId="0" fontId="6" fillId="0" borderId="0" xfId="0" applyFont="1"/>
    <xf numFmtId="165" fontId="4" fillId="0" borderId="0" xfId="0" applyNumberFormat="1" applyFont="1"/>
    <xf numFmtId="165" fontId="6" fillId="0" borderId="0" xfId="0" applyNumberFormat="1" applyFont="1" applyBorder="1" applyProtection="1">
      <protection locked="0" hidden="1"/>
    </xf>
    <xf numFmtId="165" fontId="7" fillId="0" borderId="0" xfId="0" applyNumberFormat="1" applyFont="1" applyAlignment="1">
      <alignment horizontal="right"/>
    </xf>
    <xf numFmtId="165" fontId="1" fillId="0" borderId="4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left"/>
    </xf>
    <xf numFmtId="0" fontId="8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right"/>
    </xf>
    <xf numFmtId="0" fontId="1" fillId="0" borderId="9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Fill="1" applyBorder="1" applyAlignment="1"/>
    <xf numFmtId="0" fontId="15" fillId="0" borderId="3" xfId="0" applyFont="1" applyBorder="1" applyAlignment="1"/>
    <xf numFmtId="0" fontId="0" fillId="0" borderId="0" xfId="0" applyNumberFormat="1" applyBorder="1"/>
    <xf numFmtId="0" fontId="0" fillId="0" borderId="11" xfId="0" applyBorder="1"/>
    <xf numFmtId="0" fontId="0" fillId="0" borderId="18" xfId="0" applyBorder="1"/>
    <xf numFmtId="0" fontId="0" fillId="0" borderId="21" xfId="0" applyBorder="1"/>
    <xf numFmtId="0" fontId="19" fillId="0" borderId="3" xfId="0" applyFont="1" applyBorder="1" applyAlignment="1"/>
    <xf numFmtId="0" fontId="20" fillId="0" borderId="4" xfId="0" applyFont="1" applyBorder="1" applyAlignment="1"/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Continuous"/>
    </xf>
    <xf numFmtId="0" fontId="20" fillId="0" borderId="0" xfId="0" applyFont="1"/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2" xfId="0" applyBorder="1"/>
    <xf numFmtId="0" fontId="0" fillId="0" borderId="16" xfId="0" applyBorder="1"/>
    <xf numFmtId="0" fontId="0" fillId="0" borderId="19" xfId="0" applyBorder="1"/>
    <xf numFmtId="0" fontId="1" fillId="0" borderId="5" xfId="0" applyFont="1" applyBorder="1" applyAlignment="1"/>
    <xf numFmtId="164" fontId="1" fillId="0" borderId="4" xfId="0" applyNumberFormat="1" applyFont="1" applyBorder="1"/>
    <xf numFmtId="165" fontId="8" fillId="0" borderId="15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5" fontId="6" fillId="0" borderId="0" xfId="0" applyNumberFormat="1" applyFont="1" applyFill="1" applyBorder="1"/>
    <xf numFmtId="0" fontId="18" fillId="0" borderId="0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4" fillId="0" borderId="3" xfId="0" applyFont="1" applyBorder="1" applyAlignment="1"/>
    <xf numFmtId="165" fontId="1" fillId="0" borderId="4" xfId="1" applyNumberFormat="1" applyFont="1" applyBorder="1" applyAlignment="1">
      <alignment horizontal="right" vertical="center"/>
    </xf>
    <xf numFmtId="0" fontId="4" fillId="0" borderId="0" xfId="0" applyFont="1" applyBorder="1"/>
    <xf numFmtId="165" fontId="1" fillId="2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Continuous"/>
    </xf>
    <xf numFmtId="0" fontId="20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/>
    <xf numFmtId="0" fontId="0" fillId="0" borderId="0" xfId="0" applyFill="1"/>
    <xf numFmtId="165" fontId="0" fillId="0" borderId="0" xfId="0" applyNumberFormat="1" applyFill="1"/>
    <xf numFmtId="0" fontId="4" fillId="0" borderId="2" xfId="0" applyFont="1" applyFill="1" applyBorder="1" applyAlignment="1"/>
    <xf numFmtId="0" fontId="1" fillId="0" borderId="3" xfId="0" applyFont="1" applyFill="1" applyBorder="1" applyAlignment="1"/>
    <xf numFmtId="0" fontId="4" fillId="0" borderId="3" xfId="0" applyFont="1" applyFill="1" applyBorder="1" applyAlignment="1"/>
    <xf numFmtId="0" fontId="0" fillId="0" borderId="2" xfId="0" applyFill="1" applyBorder="1" applyAlignment="1"/>
    <xf numFmtId="0" fontId="15" fillId="0" borderId="3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2" borderId="0" xfId="0" applyNumberFormat="1" applyFill="1"/>
    <xf numFmtId="0" fontId="6" fillId="0" borderId="2" xfId="0" applyFont="1" applyFill="1" applyBorder="1" applyAlignment="1"/>
    <xf numFmtId="0" fontId="1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right" vertical="center"/>
    </xf>
    <xf numFmtId="165" fontId="1" fillId="0" borderId="4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/>
    </xf>
    <xf numFmtId="164" fontId="1" fillId="0" borderId="0" xfId="0" applyNumberFormat="1" applyFont="1" applyFill="1" applyBorder="1" applyProtection="1">
      <protection locked="0"/>
    </xf>
    <xf numFmtId="164" fontId="0" fillId="0" borderId="0" xfId="0" applyNumberFormat="1" applyFill="1" applyBorder="1"/>
    <xf numFmtId="164" fontId="0" fillId="0" borderId="0" xfId="0" applyNumberFormat="1" applyFill="1"/>
    <xf numFmtId="165" fontId="0" fillId="3" borderId="0" xfId="0" applyNumberFormat="1" applyFill="1"/>
    <xf numFmtId="165" fontId="0" fillId="4" borderId="0" xfId="0" applyNumberFormat="1" applyFill="1"/>
    <xf numFmtId="0" fontId="22" fillId="5" borderId="0" xfId="0" applyFont="1" applyFill="1" applyBorder="1" applyAlignment="1">
      <alignment horizontal="center"/>
    </xf>
    <xf numFmtId="165" fontId="0" fillId="5" borderId="0" xfId="0" applyNumberFormat="1" applyFill="1"/>
    <xf numFmtId="165" fontId="0" fillId="6" borderId="0" xfId="0" applyNumberFormat="1" applyFill="1"/>
    <xf numFmtId="0" fontId="22" fillId="6" borderId="0" xfId="0" applyFont="1" applyFill="1" applyBorder="1" applyAlignment="1">
      <alignment horizontal="center" vertical="center"/>
    </xf>
    <xf numFmtId="0" fontId="0" fillId="0" borderId="3" xfId="0" applyFont="1" applyBorder="1" applyAlignment="1"/>
    <xf numFmtId="0" fontId="4" fillId="0" borderId="3" xfId="0" applyFont="1" applyBorder="1" applyAlignment="1">
      <alignment horizontal="left"/>
    </xf>
    <xf numFmtId="0" fontId="7" fillId="0" borderId="0" xfId="0" applyFont="1" applyAlignment="1"/>
    <xf numFmtId="0" fontId="24" fillId="0" borderId="0" xfId="0" applyFont="1" applyAlignment="1">
      <alignment horizontal="centerContinuous" vertical="center"/>
    </xf>
    <xf numFmtId="0" fontId="25" fillId="0" borderId="6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/>
    <xf numFmtId="165" fontId="5" fillId="0" borderId="8" xfId="0" applyNumberFormat="1" applyFont="1" applyBorder="1"/>
    <xf numFmtId="165" fontId="5" fillId="0" borderId="0" xfId="0" applyNumberFormat="1" applyFont="1"/>
    <xf numFmtId="165" fontId="5" fillId="0" borderId="1" xfId="0" applyNumberFormat="1" applyFont="1" applyBorder="1"/>
    <xf numFmtId="165" fontId="5" fillId="0" borderId="7" xfId="0" applyNumberFormat="1" applyFont="1" applyBorder="1"/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7" fillId="0" borderId="0" xfId="0" applyFont="1" applyFill="1" applyBorder="1" applyAlignment="1">
      <alignment horizontal="center" textRotation="90"/>
    </xf>
    <xf numFmtId="0" fontId="16" fillId="0" borderId="0" xfId="0" applyFont="1" applyFill="1" applyBorder="1"/>
    <xf numFmtId="0" fontId="26" fillId="0" borderId="3" xfId="0" applyFont="1" applyBorder="1" applyAlignment="1"/>
    <xf numFmtId="0" fontId="11" fillId="0" borderId="0" xfId="0" applyFont="1" applyAlignment="1">
      <alignment vertical="top"/>
    </xf>
    <xf numFmtId="166" fontId="27" fillId="0" borderId="0" xfId="0" applyNumberFormat="1" applyFont="1" applyFill="1"/>
    <xf numFmtId="14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165" fontId="27" fillId="0" borderId="0" xfId="0" applyNumberFormat="1" applyFont="1" applyBorder="1"/>
    <xf numFmtId="0" fontId="6" fillId="0" borderId="2" xfId="0" applyFont="1" applyFill="1" applyBorder="1" applyAlignment="1">
      <alignment horizontal="left"/>
    </xf>
    <xf numFmtId="0" fontId="0" fillId="0" borderId="0" xfId="0" applyBorder="1" applyAlignment="1"/>
    <xf numFmtId="0" fontId="11" fillId="0" borderId="0" xfId="0" applyFont="1" applyBorder="1" applyAlignment="1"/>
    <xf numFmtId="0" fontId="0" fillId="0" borderId="23" xfId="0" applyBorder="1"/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64" fontId="19" fillId="0" borderId="4" xfId="0" applyNumberFormat="1" applyFont="1" applyBorder="1"/>
    <xf numFmtId="164" fontId="1" fillId="0" borderId="4" xfId="0" applyNumberFormat="1" applyFont="1" applyBorder="1" applyProtection="1">
      <protection locked="0"/>
    </xf>
    <xf numFmtId="0" fontId="20" fillId="0" borderId="4" xfId="0" applyFont="1" applyBorder="1" applyAlignment="1">
      <alignment horizontal="right"/>
    </xf>
    <xf numFmtId="0" fontId="1" fillId="0" borderId="24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Continuous"/>
    </xf>
    <xf numFmtId="164" fontId="1" fillId="0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Continuous"/>
    </xf>
    <xf numFmtId="164" fontId="1" fillId="0" borderId="3" xfId="0" applyNumberFormat="1" applyFont="1" applyFill="1" applyBorder="1" applyProtection="1"/>
    <xf numFmtId="0" fontId="0" fillId="0" borderId="0" xfId="0"/>
    <xf numFmtId="0" fontId="0" fillId="0" borderId="0" xfId="0"/>
    <xf numFmtId="0" fontId="0" fillId="0" borderId="11" xfId="0" applyBorder="1"/>
    <xf numFmtId="0" fontId="11" fillId="0" borderId="0" xfId="0" applyFont="1"/>
    <xf numFmtId="14" fontId="1" fillId="0" borderId="1" xfId="0" applyNumberFormat="1" applyFont="1" applyBorder="1" applyAlignment="1">
      <alignment horizontal="left"/>
    </xf>
    <xf numFmtId="0" fontId="17" fillId="0" borderId="0" xfId="0" applyFont="1" applyFill="1" applyBorder="1" applyAlignment="1">
      <alignment horizontal="center" textRotation="90"/>
    </xf>
    <xf numFmtId="0" fontId="16" fillId="0" borderId="0" xfId="0" applyFont="1" applyFill="1" applyBorder="1"/>
    <xf numFmtId="0" fontId="0" fillId="0" borderId="1" xfId="0" applyNumberFormat="1" applyBorder="1" applyAlignment="1">
      <alignment horizontal="centerContinuous"/>
    </xf>
    <xf numFmtId="14" fontId="0" fillId="0" borderId="1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2" borderId="0" xfId="0" applyFill="1"/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textRotation="90"/>
    </xf>
    <xf numFmtId="0" fontId="16" fillId="0" borderId="0" xfId="0" applyFont="1" applyFill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5" fontId="28" fillId="0" borderId="0" xfId="0" applyNumberFormat="1" applyFont="1" applyAlignment="1"/>
    <xf numFmtId="0" fontId="29" fillId="0" borderId="0" xfId="0" applyFont="1" applyAlignment="1"/>
    <xf numFmtId="0" fontId="16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0" fontId="29" fillId="0" borderId="0" xfId="0" applyFont="1" applyFill="1" applyAlignment="1"/>
    <xf numFmtId="0" fontId="0" fillId="0" borderId="0" xfId="0" applyAlignment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15" fillId="0" borderId="3" xfId="0" applyFont="1" applyBorder="1" applyAlignment="1">
      <alignment horizontal="left"/>
    </xf>
    <xf numFmtId="0" fontId="15" fillId="0" borderId="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0</xdr:row>
          <xdr:rowOff>0</xdr:rowOff>
        </xdr:from>
        <xdr:to>
          <xdr:col>5</xdr:col>
          <xdr:colOff>142875</xdr:colOff>
          <xdr:row>3</xdr:row>
          <xdr:rowOff>66675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0</xdr:row>
          <xdr:rowOff>9525</xdr:rowOff>
        </xdr:from>
        <xdr:to>
          <xdr:col>6</xdr:col>
          <xdr:colOff>123825</xdr:colOff>
          <xdr:row>3</xdr:row>
          <xdr:rowOff>76200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0</xdr:row>
          <xdr:rowOff>9525</xdr:rowOff>
        </xdr:from>
        <xdr:to>
          <xdr:col>6</xdr:col>
          <xdr:colOff>219075</xdr:colOff>
          <xdr:row>4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0</xdr:row>
          <xdr:rowOff>142875</xdr:rowOff>
        </xdr:from>
        <xdr:to>
          <xdr:col>6</xdr:col>
          <xdr:colOff>19050</xdr:colOff>
          <xdr:row>5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showZeros="0" tabSelected="1" zoomScaleNormal="100" zoomScaleSheetLayoutView="100" workbookViewId="0">
      <selection activeCell="B1" sqref="B1"/>
    </sheetView>
  </sheetViews>
  <sheetFormatPr defaultRowHeight="12.75" x14ac:dyDescent="0.2"/>
  <cols>
    <col min="1" max="1" width="2.28515625" customWidth="1"/>
    <col min="2" max="2" width="7.42578125" customWidth="1"/>
    <col min="3" max="3" width="13.140625" customWidth="1"/>
    <col min="4" max="4" width="14.28515625" customWidth="1"/>
    <col min="5" max="5" width="12.5703125" customWidth="1"/>
    <col min="6" max="6" width="5.7109375" customWidth="1"/>
    <col min="7" max="7" width="11.5703125" customWidth="1"/>
    <col min="8" max="8" width="18.28515625" customWidth="1"/>
    <col min="9" max="9" width="3.28515625" customWidth="1"/>
  </cols>
  <sheetData>
    <row r="1" spans="1:9" ht="18" x14ac:dyDescent="0.2">
      <c r="A1" s="17"/>
      <c r="B1" s="18"/>
      <c r="C1" s="18"/>
      <c r="D1" s="18"/>
      <c r="E1" s="18"/>
      <c r="F1" s="18"/>
      <c r="G1" s="18"/>
      <c r="H1" s="18"/>
    </row>
    <row r="2" spans="1:9" ht="18" x14ac:dyDescent="0.2">
      <c r="A2" s="17"/>
      <c r="B2" s="18"/>
      <c r="C2" s="18"/>
      <c r="D2" s="18"/>
      <c r="E2" s="18"/>
      <c r="F2" s="18"/>
      <c r="G2" s="18"/>
      <c r="H2" s="18"/>
    </row>
    <row r="3" spans="1:9" ht="18" x14ac:dyDescent="0.2">
      <c r="A3" s="17"/>
      <c r="B3" s="18"/>
      <c r="C3" s="18"/>
      <c r="D3" s="18"/>
      <c r="E3" s="18"/>
      <c r="F3" s="18"/>
      <c r="G3" s="18"/>
      <c r="H3" s="18"/>
    </row>
    <row r="4" spans="1:9" ht="9.75" customHeight="1" x14ac:dyDescent="0.2">
      <c r="A4" s="17"/>
      <c r="B4" s="18"/>
      <c r="C4" s="18"/>
      <c r="D4" s="18"/>
      <c r="E4" s="18"/>
      <c r="F4" s="18"/>
      <c r="G4" s="18"/>
      <c r="H4" s="18"/>
    </row>
    <row r="5" spans="1:9" ht="15.75" x14ac:dyDescent="0.2">
      <c r="A5" s="26" t="s">
        <v>12</v>
      </c>
      <c r="B5" s="18"/>
      <c r="C5" s="18"/>
      <c r="D5" s="18"/>
      <c r="E5" s="18"/>
      <c r="F5" s="18"/>
      <c r="G5" s="18"/>
      <c r="H5" s="18"/>
    </row>
    <row r="6" spans="1:9" ht="18" x14ac:dyDescent="0.2">
      <c r="A6" s="52"/>
      <c r="B6" s="19"/>
      <c r="C6" s="19"/>
      <c r="D6" s="19"/>
      <c r="E6" s="19"/>
      <c r="F6" s="19"/>
      <c r="G6" s="19"/>
      <c r="H6" s="19"/>
    </row>
    <row r="7" spans="1:9" ht="15.75" x14ac:dyDescent="0.2">
      <c r="A7" s="196" t="s">
        <v>63</v>
      </c>
      <c r="B7" s="196"/>
      <c r="C7" s="196"/>
      <c r="D7" s="196"/>
      <c r="E7" s="196"/>
      <c r="F7" s="196"/>
      <c r="G7" s="196"/>
      <c r="H7" s="196"/>
    </row>
    <row r="9" spans="1:9" x14ac:dyDescent="0.2">
      <c r="G9" s="37"/>
    </row>
    <row r="10" spans="1:9" ht="15.75" x14ac:dyDescent="0.25">
      <c r="A10" s="20"/>
      <c r="B10" s="18"/>
      <c r="C10" s="2" t="s">
        <v>35</v>
      </c>
      <c r="D10" s="188"/>
      <c r="E10" s="188"/>
      <c r="F10" s="145"/>
      <c r="G10" s="146"/>
      <c r="H10" s="147"/>
      <c r="I10" s="197"/>
    </row>
    <row r="11" spans="1:9" ht="18" customHeight="1" x14ac:dyDescent="0.2">
      <c r="B11" s="2"/>
      <c r="C11" s="2" t="s">
        <v>19</v>
      </c>
      <c r="D11" s="162"/>
      <c r="E11" s="162"/>
      <c r="F11" s="55"/>
      <c r="G11" s="146"/>
      <c r="H11" s="147"/>
      <c r="I11" s="198"/>
    </row>
    <row r="12" spans="1:9" ht="18" customHeight="1" x14ac:dyDescent="0.2">
      <c r="B12" s="2"/>
      <c r="C12" s="2" t="s">
        <v>33</v>
      </c>
      <c r="D12" s="162"/>
      <c r="E12" s="162"/>
      <c r="F12" s="55"/>
      <c r="G12" s="81"/>
      <c r="H12" s="147"/>
      <c r="I12" s="198"/>
    </row>
    <row r="13" spans="1:9" ht="18" customHeight="1" x14ac:dyDescent="0.2">
      <c r="B13" s="2"/>
      <c r="C13" s="2" t="s">
        <v>7</v>
      </c>
      <c r="D13" s="162"/>
      <c r="E13" s="162"/>
      <c r="F13" s="55"/>
      <c r="G13" s="81"/>
      <c r="H13" s="147"/>
      <c r="I13" s="198"/>
    </row>
    <row r="14" spans="1:9" ht="18" customHeight="1" x14ac:dyDescent="0.2">
      <c r="C14" s="35" t="s">
        <v>34</v>
      </c>
      <c r="D14" s="162"/>
      <c r="E14" s="162"/>
      <c r="F14" s="55"/>
      <c r="G14" s="146"/>
      <c r="H14" s="147"/>
      <c r="I14" s="198"/>
    </row>
    <row r="15" spans="1:9" x14ac:dyDescent="0.2">
      <c r="C15" s="35"/>
      <c r="D15" s="63"/>
      <c r="E15" s="1"/>
      <c r="F15" s="55"/>
      <c r="G15" s="146"/>
      <c r="H15" s="147"/>
      <c r="I15" s="198"/>
    </row>
    <row r="16" spans="1:9" x14ac:dyDescent="0.2">
      <c r="C16" s="35"/>
      <c r="D16" s="37"/>
      <c r="E16" s="1"/>
      <c r="F16" s="55"/>
      <c r="G16" s="81"/>
      <c r="H16" s="148"/>
      <c r="I16" s="198"/>
    </row>
    <row r="17" spans="1:9" x14ac:dyDescent="0.2">
      <c r="F17" s="55"/>
      <c r="G17" s="149"/>
      <c r="H17" s="147"/>
      <c r="I17" s="198"/>
    </row>
    <row r="19" spans="1:9" x14ac:dyDescent="0.2">
      <c r="A19" s="199" t="s">
        <v>101</v>
      </c>
      <c r="B19" s="199"/>
      <c r="C19" s="199"/>
      <c r="D19" s="199"/>
      <c r="E19" s="199"/>
      <c r="F19" s="199"/>
      <c r="G19" s="199"/>
      <c r="H19" s="199"/>
      <c r="I19" s="184"/>
    </row>
    <row r="20" spans="1:9" x14ac:dyDescent="0.2">
      <c r="A20" s="184"/>
      <c r="B20" s="184"/>
      <c r="C20" s="184"/>
      <c r="D20" s="184"/>
      <c r="E20" s="184"/>
      <c r="F20" s="184"/>
      <c r="G20" s="184"/>
      <c r="H20" s="184"/>
      <c r="I20" s="184"/>
    </row>
    <row r="21" spans="1:9" ht="18" customHeight="1" thickBot="1" x14ac:dyDescent="0.25">
      <c r="A21" s="185"/>
      <c r="B21" s="185"/>
      <c r="C21" s="186"/>
      <c r="D21" s="186"/>
      <c r="E21" s="186"/>
      <c r="F21" s="186"/>
      <c r="G21" s="186"/>
      <c r="H21" s="185"/>
      <c r="I21" s="184"/>
    </row>
    <row r="22" spans="1:9" x14ac:dyDescent="0.2">
      <c r="A22" s="185"/>
      <c r="B22" s="185"/>
      <c r="C22" s="187" t="s">
        <v>102</v>
      </c>
      <c r="D22" s="187"/>
      <c r="E22" s="187"/>
      <c r="F22" s="185"/>
      <c r="G22" s="185"/>
      <c r="H22" s="185"/>
      <c r="I22" s="184"/>
    </row>
    <row r="23" spans="1:9" x14ac:dyDescent="0.2">
      <c r="C23" s="165"/>
      <c r="D23" s="165"/>
      <c r="E23" s="165"/>
      <c r="F23" s="165"/>
      <c r="G23" s="165"/>
      <c r="H23" s="165"/>
      <c r="I23" s="165"/>
    </row>
    <row r="24" spans="1:9" x14ac:dyDescent="0.2">
      <c r="C24" s="166"/>
      <c r="D24" s="166"/>
      <c r="E24" s="166"/>
      <c r="F24" s="165"/>
      <c r="G24" s="165"/>
      <c r="H24" s="165"/>
      <c r="I24" s="165"/>
    </row>
    <row r="25" spans="1:9" x14ac:dyDescent="0.2">
      <c r="C25" s="165"/>
      <c r="D25" s="165"/>
      <c r="E25" s="165"/>
      <c r="F25" s="165"/>
      <c r="G25" s="165"/>
      <c r="H25" s="165"/>
      <c r="I25" s="165"/>
    </row>
    <row r="26" spans="1:9" x14ac:dyDescent="0.2">
      <c r="C26" s="165"/>
      <c r="D26" s="165"/>
      <c r="E26" s="165"/>
      <c r="F26" s="165"/>
      <c r="G26" s="165"/>
      <c r="H26" s="165"/>
      <c r="I26" s="165"/>
    </row>
    <row r="27" spans="1:9" x14ac:dyDescent="0.2">
      <c r="C27" s="165"/>
      <c r="D27" s="165"/>
      <c r="E27" s="165"/>
      <c r="F27" s="165"/>
      <c r="G27" s="165"/>
      <c r="H27" s="165"/>
      <c r="I27" s="165"/>
    </row>
    <row r="28" spans="1:9" x14ac:dyDescent="0.2">
      <c r="C28" s="165"/>
      <c r="D28" s="165"/>
      <c r="E28" s="165"/>
      <c r="F28" s="165"/>
      <c r="G28" s="165"/>
      <c r="H28" s="165"/>
      <c r="I28" s="165"/>
    </row>
    <row r="29" spans="1:9" x14ac:dyDescent="0.2">
      <c r="C29" s="165"/>
      <c r="D29" s="165"/>
      <c r="E29" s="165"/>
      <c r="F29" s="165"/>
      <c r="G29" s="165"/>
      <c r="H29" s="165"/>
      <c r="I29" s="165"/>
    </row>
    <row r="30" spans="1:9" x14ac:dyDescent="0.2">
      <c r="E30" s="195"/>
      <c r="F30" s="195"/>
      <c r="G30" s="195"/>
    </row>
    <row r="33" spans="3:7" ht="13.5" thickBot="1" x14ac:dyDescent="0.25"/>
    <row r="34" spans="3:7" ht="18" customHeight="1" x14ac:dyDescent="0.2">
      <c r="C34" s="72" t="s">
        <v>44</v>
      </c>
      <c r="D34" s="74"/>
      <c r="E34" s="74"/>
      <c r="F34" s="74"/>
      <c r="G34" s="75"/>
    </row>
    <row r="35" spans="3:7" ht="18" customHeight="1" x14ac:dyDescent="0.2">
      <c r="C35" s="73" t="s">
        <v>43</v>
      </c>
      <c r="D35" s="13"/>
      <c r="E35" s="13"/>
      <c r="F35" s="13"/>
      <c r="G35" s="76"/>
    </row>
    <row r="36" spans="3:7" ht="13.5" thickBot="1" x14ac:dyDescent="0.25">
      <c r="C36" s="65"/>
      <c r="D36" s="167"/>
      <c r="E36" s="64"/>
      <c r="F36" s="64"/>
      <c r="G36" s="66"/>
    </row>
  </sheetData>
  <mergeCells count="4">
    <mergeCell ref="E30:G30"/>
    <mergeCell ref="A7:H7"/>
    <mergeCell ref="I10:I17"/>
    <mergeCell ref="A19:H19"/>
  </mergeCells>
  <phoneticPr fontId="21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08-23-21&amp;R&amp;"Times New Roman,Italic"&amp;8Last Update: 08-23-2021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2" r:id="rId4">
          <objectPr defaultSize="0" r:id="rId5">
            <anchor moveWithCells="1">
              <from>
                <xdr:col>3</xdr:col>
                <xdr:colOff>676275</xdr:colOff>
                <xdr:row>0</xdr:row>
                <xdr:rowOff>0</xdr:rowOff>
              </from>
              <to>
                <xdr:col>5</xdr:col>
                <xdr:colOff>142875</xdr:colOff>
                <xdr:row>3</xdr:row>
                <xdr:rowOff>66675</xdr:rowOff>
              </to>
            </anchor>
          </objectPr>
        </oleObject>
      </mc:Choice>
      <mc:Fallback>
        <oleObject progId="Word.Document.8" shapeId="1024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showZeros="0" zoomScaleNormal="100" zoomScaleSheetLayoutView="100" workbookViewId="0">
      <selection activeCell="B1" sqref="B1"/>
    </sheetView>
  </sheetViews>
  <sheetFormatPr defaultRowHeight="12.75" x14ac:dyDescent="0.2"/>
  <cols>
    <col min="1" max="1" width="2.28515625" customWidth="1"/>
    <col min="2" max="3" width="7.42578125" customWidth="1"/>
    <col min="4" max="4" width="14.28515625" customWidth="1"/>
    <col min="5" max="5" width="12.5703125" customWidth="1"/>
    <col min="6" max="6" width="5.7109375" customWidth="1"/>
    <col min="7" max="7" width="11.5703125" customWidth="1"/>
    <col min="8" max="8" width="21.5703125" customWidth="1"/>
    <col min="9" max="9" width="11" bestFit="1" customWidth="1"/>
  </cols>
  <sheetData>
    <row r="1" spans="1:9" ht="18" x14ac:dyDescent="0.2">
      <c r="A1" s="17"/>
      <c r="B1" s="18"/>
      <c r="C1" s="18"/>
      <c r="D1" s="18"/>
      <c r="E1" s="18"/>
      <c r="F1" s="18"/>
      <c r="G1" s="18"/>
      <c r="H1" s="18"/>
    </row>
    <row r="2" spans="1:9" ht="18" x14ac:dyDescent="0.2">
      <c r="A2" s="17"/>
      <c r="B2" s="18"/>
      <c r="C2" s="18"/>
      <c r="D2" s="18"/>
      <c r="E2" s="18"/>
      <c r="F2" s="18"/>
      <c r="G2" s="18"/>
      <c r="H2" s="18"/>
    </row>
    <row r="3" spans="1:9" ht="18" x14ac:dyDescent="0.2">
      <c r="A3" s="17"/>
      <c r="B3" s="18"/>
      <c r="C3" s="18"/>
      <c r="D3" s="18"/>
      <c r="E3" s="18"/>
      <c r="F3" s="18"/>
      <c r="G3" s="18"/>
      <c r="H3" s="18"/>
    </row>
    <row r="4" spans="1:9" ht="18" x14ac:dyDescent="0.2">
      <c r="A4" s="17"/>
      <c r="B4" s="18"/>
      <c r="C4" s="18"/>
      <c r="D4" s="18"/>
      <c r="E4" s="18"/>
      <c r="F4" s="18"/>
      <c r="G4" s="18"/>
      <c r="H4" s="18"/>
    </row>
    <row r="5" spans="1:9" ht="15.75" x14ac:dyDescent="0.2">
      <c r="A5" s="26" t="s">
        <v>12</v>
      </c>
      <c r="B5" s="18"/>
      <c r="C5" s="18"/>
      <c r="D5" s="18"/>
      <c r="E5" s="18"/>
      <c r="F5" s="18"/>
      <c r="G5" s="18"/>
      <c r="H5" s="18"/>
    </row>
    <row r="6" spans="1:9" ht="11.25" customHeight="1" x14ac:dyDescent="0.2">
      <c r="A6" s="52"/>
      <c r="B6" s="19"/>
      <c r="C6" s="19"/>
      <c r="D6" s="19"/>
      <c r="E6" s="19"/>
      <c r="F6" s="19"/>
      <c r="G6" s="19"/>
      <c r="H6" s="19"/>
    </row>
    <row r="7" spans="1:9" ht="15.75" x14ac:dyDescent="0.2">
      <c r="A7" s="26" t="s">
        <v>15</v>
      </c>
      <c r="B7" s="18"/>
      <c r="C7" s="18"/>
      <c r="D7" s="18"/>
      <c r="E7" s="18"/>
      <c r="F7" s="18"/>
      <c r="G7" s="18"/>
      <c r="H7" s="18"/>
    </row>
    <row r="8" spans="1:9" ht="15" x14ac:dyDescent="0.2">
      <c r="A8" s="131" t="s">
        <v>13</v>
      </c>
      <c r="B8" s="18"/>
      <c r="C8" s="18"/>
      <c r="D8" s="18"/>
      <c r="E8" s="18"/>
      <c r="F8" s="18"/>
      <c r="G8" s="18"/>
      <c r="H8" s="18"/>
    </row>
    <row r="9" spans="1:9" ht="32.25" customHeight="1" x14ac:dyDescent="0.25">
      <c r="A9" s="20"/>
      <c r="B9" s="18"/>
      <c r="C9" s="18"/>
      <c r="D9" s="18"/>
      <c r="E9" s="18"/>
      <c r="F9" s="60"/>
      <c r="G9" s="60"/>
      <c r="H9" s="18"/>
    </row>
    <row r="10" spans="1:9" ht="18" customHeight="1" x14ac:dyDescent="0.25">
      <c r="A10" s="20"/>
      <c r="B10" s="18"/>
      <c r="C10" s="2" t="s">
        <v>35</v>
      </c>
      <c r="D10" s="192">
        <f>'Cover Sheet'!D10</f>
        <v>0</v>
      </c>
      <c r="E10" s="193"/>
      <c r="F10" s="145"/>
      <c r="G10" s="146"/>
      <c r="H10" s="150"/>
      <c r="I10" s="197"/>
    </row>
    <row r="11" spans="1:9" ht="18" customHeight="1" x14ac:dyDescent="0.2">
      <c r="B11" s="2"/>
      <c r="C11" s="2" t="s">
        <v>19</v>
      </c>
      <c r="D11" s="191">
        <f>'Cover Sheet'!D11</f>
        <v>0</v>
      </c>
      <c r="E11" s="193"/>
      <c r="F11" s="55"/>
      <c r="G11" s="146"/>
      <c r="H11" s="151"/>
      <c r="I11" s="198"/>
    </row>
    <row r="12" spans="1:9" ht="18" customHeight="1" x14ac:dyDescent="0.2">
      <c r="B12" s="2"/>
      <c r="C12" s="2" t="s">
        <v>33</v>
      </c>
      <c r="D12" s="191">
        <f>'Cover Sheet'!D12</f>
        <v>0</v>
      </c>
      <c r="E12" s="193"/>
      <c r="F12" s="55"/>
      <c r="G12" s="81"/>
      <c r="H12" s="151"/>
      <c r="I12" s="198"/>
    </row>
    <row r="13" spans="1:9" ht="18" customHeight="1" x14ac:dyDescent="0.2">
      <c r="B13" s="2"/>
      <c r="C13" s="2" t="s">
        <v>7</v>
      </c>
      <c r="D13" s="191">
        <f>'Cover Sheet'!D13</f>
        <v>0</v>
      </c>
      <c r="E13" s="193"/>
      <c r="F13" s="55"/>
      <c r="G13" s="81"/>
      <c r="H13" s="152"/>
      <c r="I13" s="198"/>
    </row>
    <row r="14" spans="1:9" ht="18" customHeight="1" x14ac:dyDescent="0.2">
      <c r="C14" s="35" t="s">
        <v>34</v>
      </c>
      <c r="D14" s="191">
        <f>'Cover Sheet'!D14</f>
        <v>0</v>
      </c>
      <c r="E14" s="193"/>
      <c r="F14" s="55"/>
      <c r="G14" s="146"/>
      <c r="H14" s="153"/>
      <c r="I14" s="198"/>
    </row>
    <row r="15" spans="1:9" ht="15.75" customHeight="1" x14ac:dyDescent="0.2">
      <c r="C15" s="35"/>
      <c r="D15" s="37"/>
      <c r="E15" s="1"/>
      <c r="F15" s="55"/>
      <c r="G15" s="146"/>
      <c r="H15" s="153"/>
      <c r="I15" s="198"/>
    </row>
    <row r="16" spans="1:9" ht="13.5" customHeight="1" x14ac:dyDescent="0.2">
      <c r="C16" s="35"/>
      <c r="D16" s="37"/>
      <c r="E16" s="1"/>
      <c r="F16" s="55"/>
      <c r="G16" s="81"/>
      <c r="H16" s="154"/>
      <c r="I16" s="198"/>
    </row>
    <row r="17" spans="1:12" x14ac:dyDescent="0.2">
      <c r="F17" s="55"/>
      <c r="G17" s="149"/>
      <c r="H17" s="150"/>
      <c r="I17" s="198"/>
    </row>
    <row r="18" spans="1:12" x14ac:dyDescent="0.2">
      <c r="F18" s="55"/>
      <c r="G18" s="56"/>
      <c r="H18" s="55"/>
      <c r="I18" s="37"/>
    </row>
    <row r="19" spans="1:12" ht="15.75" x14ac:dyDescent="0.25">
      <c r="C19" s="138"/>
      <c r="D19" s="32" t="s">
        <v>14</v>
      </c>
      <c r="E19" s="32"/>
      <c r="G19" t="s">
        <v>10</v>
      </c>
      <c r="H19" s="143">
        <f>Street!I93</f>
        <v>0</v>
      </c>
    </row>
    <row r="20" spans="1:12" ht="15.75" customHeight="1" x14ac:dyDescent="0.25">
      <c r="A20" s="38"/>
      <c r="B20" s="41"/>
      <c r="C20" s="138"/>
      <c r="D20" s="159"/>
      <c r="E20" s="32"/>
      <c r="F20" s="38"/>
      <c r="G20" s="38"/>
      <c r="H20" s="142"/>
    </row>
    <row r="21" spans="1:12" ht="15.75" x14ac:dyDescent="0.25">
      <c r="A21" s="38"/>
      <c r="B21" s="38"/>
      <c r="C21" s="41"/>
      <c r="D21" s="38"/>
      <c r="E21" s="38"/>
      <c r="F21" s="38"/>
      <c r="G21" s="38"/>
      <c r="H21" s="140"/>
    </row>
    <row r="22" spans="1:12" ht="16.5" thickBot="1" x14ac:dyDescent="0.3">
      <c r="G22" s="47" t="s">
        <v>36</v>
      </c>
      <c r="H22" s="144">
        <f>H19</f>
        <v>0</v>
      </c>
      <c r="L22" s="38"/>
    </row>
    <row r="23" spans="1:12" ht="12.75" customHeight="1" thickTop="1" x14ac:dyDescent="0.25">
      <c r="C23" s="27"/>
      <c r="D23" s="38"/>
      <c r="E23" s="38"/>
      <c r="H23" s="29"/>
      <c r="L23" s="38"/>
    </row>
    <row r="24" spans="1:12" ht="12.75" customHeight="1" x14ac:dyDescent="0.25">
      <c r="C24" s="27"/>
      <c r="D24" s="38"/>
      <c r="H24" s="29"/>
      <c r="L24" s="38"/>
    </row>
    <row r="25" spans="1:12" ht="15.75" x14ac:dyDescent="0.25">
      <c r="C25" s="203" t="s">
        <v>37</v>
      </c>
      <c r="D25" s="203"/>
      <c r="E25" s="203"/>
      <c r="F25" s="203"/>
      <c r="G25" s="203"/>
      <c r="H25" s="142" t="b">
        <f>IF(H22&gt;500001,H22*0.0424,IF(H22&gt;50001,H22*0.0545,IF(H22&gt;1,H22*0.0597)))</f>
        <v>0</v>
      </c>
    </row>
    <row r="26" spans="1:12" x14ac:dyDescent="0.2">
      <c r="A26" s="38"/>
      <c r="B26" s="38"/>
      <c r="C26" s="38"/>
      <c r="D26" s="204" t="s">
        <v>91</v>
      </c>
      <c r="E26" s="204"/>
      <c r="F26" s="204"/>
      <c r="G26" s="204"/>
      <c r="H26" s="204"/>
    </row>
    <row r="27" spans="1:12" x14ac:dyDescent="0.2">
      <c r="A27" s="38"/>
      <c r="B27" s="38"/>
      <c r="C27" s="38"/>
      <c r="D27" s="3"/>
      <c r="E27" s="3"/>
      <c r="F27" s="3"/>
      <c r="G27" s="3"/>
      <c r="H27" s="38"/>
    </row>
    <row r="28" spans="1:12" ht="18" x14ac:dyDescent="0.25">
      <c r="B28" s="200"/>
      <c r="C28" s="200"/>
      <c r="D28" s="200"/>
      <c r="E28" s="200"/>
      <c r="F28" s="200"/>
      <c r="G28" s="200"/>
      <c r="H28" s="27"/>
    </row>
    <row r="29" spans="1:12" ht="15.75" x14ac:dyDescent="0.25">
      <c r="A29" s="38"/>
      <c r="B29" s="200" t="s">
        <v>83</v>
      </c>
      <c r="C29" s="200"/>
      <c r="D29" s="200"/>
      <c r="E29" s="200"/>
      <c r="F29" s="200"/>
      <c r="G29" s="200"/>
      <c r="H29" s="140">
        <f>IF(((H22-Street!BI86)*100%)&lt;500,500,(H22-Street!BI86)*100%)</f>
        <v>500</v>
      </c>
    </row>
    <row r="30" spans="1:12" x14ac:dyDescent="0.2">
      <c r="A30" s="38"/>
      <c r="B30" s="38"/>
      <c r="C30" s="38"/>
      <c r="D30" s="42">
        <v>500</v>
      </c>
      <c r="E30" s="38" t="s">
        <v>51</v>
      </c>
      <c r="F30" s="38"/>
      <c r="G30" s="38"/>
    </row>
    <row r="31" spans="1:12" ht="15.75" x14ac:dyDescent="0.25">
      <c r="A31" s="38"/>
      <c r="B31" s="38"/>
      <c r="C31" s="38"/>
      <c r="D31" s="205"/>
      <c r="E31" s="206"/>
      <c r="F31" s="206"/>
      <c r="G31" s="206"/>
      <c r="H31" s="163"/>
    </row>
    <row r="32" spans="1:12" ht="18" x14ac:dyDescent="0.25">
      <c r="F32" s="130"/>
      <c r="G32" s="138" t="s">
        <v>82</v>
      </c>
      <c r="H32" s="140">
        <v>112.8</v>
      </c>
      <c r="I32" s="160"/>
    </row>
    <row r="33" spans="1:9" ht="18" x14ac:dyDescent="0.25">
      <c r="G33" s="40"/>
      <c r="H33" s="140"/>
    </row>
    <row r="34" spans="1:9" ht="15.75" x14ac:dyDescent="0.25">
      <c r="G34" s="138" t="s">
        <v>70</v>
      </c>
      <c r="H34" s="140">
        <v>103</v>
      </c>
      <c r="I34" s="160"/>
    </row>
    <row r="35" spans="1:9" ht="15.75" thickBot="1" x14ac:dyDescent="0.25">
      <c r="H35" s="32"/>
    </row>
    <row r="36" spans="1:9" ht="16.5" thickBot="1" x14ac:dyDescent="0.3">
      <c r="C36" s="201" t="s">
        <v>38</v>
      </c>
      <c r="D36" s="201"/>
      <c r="E36" s="201"/>
      <c r="F36" s="201"/>
      <c r="G36" s="202"/>
      <c r="H36" s="141">
        <f>(+H25+H29+H32+H34)</f>
        <v>715.8</v>
      </c>
    </row>
    <row r="37" spans="1:9" ht="7.5" customHeight="1" x14ac:dyDescent="0.25">
      <c r="C37" s="31"/>
      <c r="D37" s="32"/>
      <c r="E37" s="32"/>
      <c r="F37" s="32"/>
      <c r="G37" s="139"/>
      <c r="H37" s="79"/>
    </row>
    <row r="38" spans="1:9" ht="12.75" customHeight="1" x14ac:dyDescent="0.2">
      <c r="A38" s="38"/>
      <c r="B38" s="38"/>
      <c r="C38" s="41"/>
      <c r="D38" s="38"/>
      <c r="E38" s="38"/>
      <c r="F38" s="80"/>
      <c r="G38" s="81"/>
      <c r="H38" s="82"/>
      <c r="I38" s="61"/>
    </row>
    <row r="39" spans="1:9" ht="12.75" customHeight="1" x14ac:dyDescent="0.2">
      <c r="F39" s="55"/>
      <c r="G39" s="55"/>
      <c r="H39" s="84"/>
      <c r="I39" s="61"/>
    </row>
    <row r="40" spans="1:9" x14ac:dyDescent="0.2">
      <c r="A40" s="38"/>
      <c r="B40" s="38"/>
      <c r="C40" s="41"/>
      <c r="D40" s="38"/>
      <c r="E40" s="38"/>
      <c r="F40" s="38"/>
      <c r="G40" s="38"/>
      <c r="H40" s="43"/>
    </row>
  </sheetData>
  <mergeCells count="7">
    <mergeCell ref="B28:G28"/>
    <mergeCell ref="C36:G36"/>
    <mergeCell ref="I10:I17"/>
    <mergeCell ref="C25:G25"/>
    <mergeCell ref="D26:H26"/>
    <mergeCell ref="D31:G31"/>
    <mergeCell ref="B29:G29"/>
  </mergeCells>
  <phoneticPr fontId="21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08-23-21&amp;R&amp;"Times New Roman,Italic"&amp;8Last Update: 08-23-2021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7" r:id="rId4">
          <objectPr defaultSize="0" r:id="rId5">
            <anchor moveWithCells="1">
              <from>
                <xdr:col>4</xdr:col>
                <xdr:colOff>85725</xdr:colOff>
                <xdr:row>0</xdr:row>
                <xdr:rowOff>9525</xdr:rowOff>
              </from>
              <to>
                <xdr:col>6</xdr:col>
                <xdr:colOff>123825</xdr:colOff>
                <xdr:row>3</xdr:row>
                <xdr:rowOff>76200</xdr:rowOff>
              </to>
            </anchor>
          </objectPr>
        </oleObject>
      </mc:Choice>
      <mc:Fallback>
        <oleObject progId="Word.Document.8" shapeId="102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39"/>
  <sheetViews>
    <sheetView showZeros="0" zoomScaleNormal="100" zoomScaleSheetLayoutView="85" workbookViewId="0">
      <selection activeCell="B1" sqref="B1"/>
    </sheetView>
  </sheetViews>
  <sheetFormatPr defaultRowHeight="12.75" x14ac:dyDescent="0.2"/>
  <cols>
    <col min="1" max="1" width="2.28515625" customWidth="1"/>
    <col min="2" max="3" width="7.42578125" customWidth="1"/>
    <col min="4" max="4" width="14.28515625" customWidth="1"/>
    <col min="5" max="5" width="12.5703125" customWidth="1"/>
    <col min="6" max="6" width="5.5703125" customWidth="1"/>
    <col min="7" max="7" width="11.5703125" customWidth="1"/>
    <col min="8" max="8" width="21.5703125" customWidth="1"/>
    <col min="9" max="9" width="3.28515625" customWidth="1"/>
  </cols>
  <sheetData>
    <row r="4" spans="1:9" ht="18" x14ac:dyDescent="0.2">
      <c r="A4" s="49">
        <f>Encroach!A1</f>
        <v>0</v>
      </c>
      <c r="B4" s="19"/>
      <c r="C4" s="19"/>
      <c r="D4" s="19"/>
      <c r="E4" s="19"/>
      <c r="F4" s="19"/>
      <c r="G4" s="19"/>
      <c r="H4" s="19"/>
    </row>
    <row r="5" spans="1:9" ht="18" x14ac:dyDescent="0.2">
      <c r="A5" s="49"/>
      <c r="B5" s="19"/>
      <c r="C5" s="19"/>
      <c r="D5" s="19"/>
      <c r="E5" s="19"/>
      <c r="F5" s="19"/>
      <c r="G5" s="19"/>
      <c r="H5" s="19"/>
    </row>
    <row r="6" spans="1:9" ht="15.75" customHeight="1" x14ac:dyDescent="0.2">
      <c r="A6" s="26" t="str">
        <f>Encroach!A5</f>
        <v>ENGINEERING DEPARTMENT</v>
      </c>
      <c r="B6" s="19"/>
      <c r="C6" s="19"/>
      <c r="D6" s="19"/>
      <c r="E6" s="19"/>
      <c r="F6" s="19"/>
      <c r="G6" s="19"/>
      <c r="H6" s="19"/>
    </row>
    <row r="7" spans="1:9" ht="18" x14ac:dyDescent="0.2">
      <c r="A7" s="52">
        <f>Encroach!$A$6</f>
        <v>0</v>
      </c>
      <c r="B7" s="19"/>
      <c r="C7" s="19"/>
      <c r="D7" s="19"/>
      <c r="E7" s="19"/>
      <c r="F7" s="19"/>
      <c r="G7" s="19"/>
      <c r="H7" s="19"/>
    </row>
    <row r="8" spans="1:9" ht="15.75" x14ac:dyDescent="0.2">
      <c r="A8" s="26" t="str">
        <f>Encroach!$A$7</f>
        <v>Summary of Estimated Cost of Construction in Public Right-Of-Way</v>
      </c>
      <c r="B8" s="19"/>
      <c r="C8" s="19"/>
      <c r="D8" s="19"/>
      <c r="E8" s="19"/>
      <c r="F8" s="19"/>
      <c r="G8" s="19"/>
      <c r="H8" s="19"/>
    </row>
    <row r="9" spans="1:9" ht="15" x14ac:dyDescent="0.2">
      <c r="A9" s="131" t="s">
        <v>20</v>
      </c>
      <c r="B9" s="19"/>
      <c r="C9" s="19"/>
      <c r="D9" s="19"/>
      <c r="E9" s="19"/>
      <c r="F9" s="19"/>
      <c r="G9" s="19"/>
      <c r="H9" s="19"/>
    </row>
    <row r="10" spans="1:9" ht="28.5" customHeight="1" x14ac:dyDescent="0.2">
      <c r="D10" s="37"/>
      <c r="F10" s="37"/>
      <c r="G10" s="37"/>
      <c r="H10" s="37"/>
    </row>
    <row r="11" spans="1:9" ht="18" customHeight="1" x14ac:dyDescent="0.2">
      <c r="C11" s="2" t="s">
        <v>32</v>
      </c>
      <c r="D11" s="161">
        <f>'Cover Sheet'!D10</f>
        <v>0</v>
      </c>
      <c r="E11" s="36"/>
      <c r="F11" s="145"/>
      <c r="G11" s="146"/>
      <c r="H11" s="155"/>
      <c r="I11" s="197"/>
    </row>
    <row r="12" spans="1:9" ht="18" customHeight="1" x14ac:dyDescent="0.2">
      <c r="C12" s="2" t="s">
        <v>39</v>
      </c>
      <c r="D12" s="162">
        <f>'Cover Sheet'!D11</f>
        <v>0</v>
      </c>
      <c r="E12" s="36"/>
      <c r="F12" s="55"/>
      <c r="G12" s="146"/>
      <c r="H12" s="155"/>
      <c r="I12" s="207"/>
    </row>
    <row r="13" spans="1:9" ht="18" customHeight="1" x14ac:dyDescent="0.2">
      <c r="C13" s="35" t="s">
        <v>40</v>
      </c>
      <c r="D13" s="162">
        <f>'Cover Sheet'!D12</f>
        <v>0</v>
      </c>
      <c r="E13" s="36"/>
      <c r="F13" s="55"/>
      <c r="G13" s="81"/>
      <c r="H13" s="155"/>
      <c r="I13" s="207"/>
    </row>
    <row r="14" spans="1:9" ht="18" customHeight="1" x14ac:dyDescent="0.2">
      <c r="C14" s="35" t="s">
        <v>41</v>
      </c>
      <c r="D14" s="162">
        <f>'Cover Sheet'!D13</f>
        <v>0</v>
      </c>
      <c r="E14" s="36"/>
      <c r="F14" s="55"/>
      <c r="G14" s="81"/>
      <c r="H14" s="155"/>
      <c r="I14" s="207"/>
    </row>
    <row r="15" spans="1:9" ht="18" customHeight="1" x14ac:dyDescent="0.2">
      <c r="B15" s="35"/>
      <c r="C15" s="35" t="s">
        <v>42</v>
      </c>
      <c r="D15" s="162">
        <f>'Cover Sheet'!D14</f>
        <v>0</v>
      </c>
      <c r="E15" s="36"/>
      <c r="F15" s="55"/>
      <c r="G15" s="146"/>
      <c r="H15" s="155"/>
      <c r="I15" s="207"/>
    </row>
    <row r="16" spans="1:9" x14ac:dyDescent="0.2">
      <c r="F16" s="55"/>
      <c r="G16" s="146"/>
      <c r="H16" s="155"/>
      <c r="I16" s="207"/>
    </row>
    <row r="17" spans="2:13" x14ac:dyDescent="0.2">
      <c r="F17" s="55"/>
      <c r="G17" s="81"/>
      <c r="H17" s="155"/>
      <c r="I17" s="207"/>
    </row>
    <row r="18" spans="2:13" x14ac:dyDescent="0.2">
      <c r="E18" s="37"/>
      <c r="F18" s="55"/>
      <c r="G18" s="149"/>
      <c r="H18" s="155"/>
      <c r="I18" s="207"/>
    </row>
    <row r="19" spans="2:13" x14ac:dyDescent="0.2">
      <c r="L19" s="38"/>
    </row>
    <row r="20" spans="2:13" ht="15.75" x14ac:dyDescent="0.25">
      <c r="C20" s="138"/>
      <c r="D20" s="32" t="s">
        <v>90</v>
      </c>
      <c r="G20" t="s">
        <v>10</v>
      </c>
      <c r="H20" s="143">
        <f>Street!I93</f>
        <v>0</v>
      </c>
      <c r="L20" s="94"/>
    </row>
    <row r="21" spans="2:13" ht="15" x14ac:dyDescent="0.2">
      <c r="C21" s="38"/>
      <c r="D21" s="137" t="s">
        <v>89</v>
      </c>
      <c r="E21" s="38"/>
      <c r="F21" s="38"/>
      <c r="G21" s="38"/>
      <c r="H21" s="32"/>
    </row>
    <row r="22" spans="2:13" ht="18.75" customHeight="1" x14ac:dyDescent="0.2">
      <c r="C22" s="38"/>
      <c r="D22" s="136"/>
      <c r="E22" s="38"/>
      <c r="F22" s="38"/>
      <c r="G22" s="38"/>
      <c r="H22" s="32"/>
    </row>
    <row r="23" spans="2:13" x14ac:dyDescent="0.2">
      <c r="C23" s="41"/>
      <c r="D23" s="38"/>
      <c r="E23" s="38"/>
      <c r="F23" s="38"/>
      <c r="G23" s="38"/>
    </row>
    <row r="24" spans="2:13" ht="18.75" thickBot="1" x14ac:dyDescent="0.3">
      <c r="B24" s="32"/>
      <c r="C24" s="32"/>
      <c r="D24" s="32"/>
      <c r="E24" s="32"/>
      <c r="F24" s="32"/>
      <c r="G24" s="47" t="s">
        <v>36</v>
      </c>
      <c r="H24" s="30">
        <f>SUM(H20:H22)</f>
        <v>0</v>
      </c>
    </row>
    <row r="25" spans="2:13" ht="18.75" thickTop="1" x14ac:dyDescent="0.25">
      <c r="C25" s="38"/>
      <c r="D25" s="38"/>
      <c r="G25" s="44"/>
      <c r="H25" s="34"/>
    </row>
    <row r="26" spans="2:13" ht="15.75" x14ac:dyDescent="0.25">
      <c r="C26" s="38"/>
      <c r="E26" s="32"/>
      <c r="F26" s="32"/>
      <c r="G26" s="138" t="s">
        <v>23</v>
      </c>
      <c r="H26" s="142" t="b">
        <f>IF(H24&gt;500001,H24*0.0362,IF(H24&gt;50001,H24*0.0465,IF(H24&gt;1,H24*0.06)))</f>
        <v>0</v>
      </c>
    </row>
    <row r="27" spans="2:13" ht="18" x14ac:dyDescent="0.25">
      <c r="G27" s="44"/>
      <c r="H27" s="34"/>
      <c r="M27" s="38"/>
    </row>
    <row r="28" spans="2:13" ht="18" x14ac:dyDescent="0.25">
      <c r="C28" s="38"/>
      <c r="G28" s="44"/>
      <c r="H28" s="34"/>
    </row>
    <row r="29" spans="2:13" ht="18" x14ac:dyDescent="0.25">
      <c r="C29" s="38"/>
      <c r="G29" s="40"/>
      <c r="H29" s="29"/>
      <c r="L29" s="38"/>
    </row>
    <row r="31" spans="2:13" ht="12.75" customHeight="1" x14ac:dyDescent="0.2">
      <c r="E31" s="55"/>
      <c r="F31" s="55"/>
      <c r="G31" s="55"/>
      <c r="H31" s="55"/>
      <c r="I31" s="55"/>
      <c r="J31" s="55"/>
    </row>
    <row r="32" spans="2:13" ht="12.75" customHeight="1" x14ac:dyDescent="0.2">
      <c r="E32" s="55"/>
      <c r="F32" s="55"/>
      <c r="G32" s="81"/>
      <c r="H32" s="82"/>
      <c r="I32" s="83"/>
      <c r="J32" s="55"/>
    </row>
    <row r="33" spans="5:10" ht="12.75" customHeight="1" x14ac:dyDescent="0.2">
      <c r="E33" s="55"/>
      <c r="F33" s="55"/>
      <c r="G33" s="81"/>
      <c r="H33" s="82"/>
      <c r="I33" s="61"/>
      <c r="J33" s="55"/>
    </row>
    <row r="34" spans="5:10" ht="12.75" customHeight="1" x14ac:dyDescent="0.2">
      <c r="E34" s="55"/>
      <c r="F34" s="55"/>
      <c r="G34" s="55"/>
      <c r="H34" s="84"/>
      <c r="I34" s="61"/>
      <c r="J34" s="55"/>
    </row>
    <row r="35" spans="5:10" ht="8.25" customHeight="1" x14ac:dyDescent="0.2">
      <c r="E35" s="55"/>
      <c r="F35" s="55"/>
      <c r="G35" s="55"/>
      <c r="H35" s="55"/>
      <c r="I35" s="61"/>
      <c r="J35" s="55"/>
    </row>
    <row r="39" spans="5:10" x14ac:dyDescent="0.2">
      <c r="H39" s="33">
        <f>Encroach!$H$39</f>
        <v>0</v>
      </c>
    </row>
  </sheetData>
  <mergeCells count="1">
    <mergeCell ref="I11:I18"/>
  </mergeCells>
  <phoneticPr fontId="21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08-23-21&amp;R&amp;"Times New Roman,Italic"&amp;8Last Update: 08-23-2021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3</xdr:col>
                <xdr:colOff>895350</xdr:colOff>
                <xdr:row>0</xdr:row>
                <xdr:rowOff>9525</xdr:rowOff>
              </from>
              <to>
                <xdr:col>6</xdr:col>
                <xdr:colOff>219075</xdr:colOff>
                <xdr:row>4</xdr:row>
                <xdr:rowOff>180975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T485"/>
  <sheetViews>
    <sheetView showZeros="0" zoomScaleNormal="100" zoomScaleSheetLayoutView="70" zoomScalePageLayoutView="115" workbookViewId="0">
      <selection activeCell="B1" sqref="B1"/>
    </sheetView>
  </sheetViews>
  <sheetFormatPr defaultRowHeight="12.75" x14ac:dyDescent="0.2"/>
  <cols>
    <col min="1" max="1" width="2.28515625" customWidth="1"/>
    <col min="2" max="2" width="14.28515625" customWidth="1"/>
    <col min="3" max="3" width="13.5703125" customWidth="1"/>
    <col min="4" max="4" width="7.42578125" customWidth="1"/>
    <col min="5" max="5" width="15.5703125" customWidth="1"/>
    <col min="6" max="6" width="7.7109375" customWidth="1"/>
    <col min="7" max="7" width="5.7109375" customWidth="1"/>
    <col min="8" max="8" width="11.5703125" customWidth="1"/>
    <col min="9" max="9" width="14.7109375" customWidth="1"/>
    <col min="10" max="40" width="3.28515625" customWidth="1"/>
    <col min="41" max="41" width="3.85546875" customWidth="1"/>
    <col min="42" max="46" width="3.28515625" customWidth="1"/>
    <col min="47" max="47" width="3.28515625" hidden="1" customWidth="1"/>
    <col min="48" max="60" width="3.28515625" style="185" hidden="1" customWidth="1"/>
    <col min="61" max="61" width="23.42578125" style="185" hidden="1" customWidth="1"/>
    <col min="62" max="64" width="3.28515625" style="185" hidden="1" customWidth="1"/>
    <col min="65" max="73" width="3.28515625" style="185" customWidth="1"/>
    <col min="74" max="86" width="3.28515625" customWidth="1"/>
    <col min="88" max="88" width="15.7109375" hidden="1" customWidth="1"/>
    <col min="89" max="89" width="19.5703125" hidden="1" customWidth="1"/>
    <col min="90" max="90" width="9.140625" hidden="1" customWidth="1"/>
    <col min="91" max="91" width="9.85546875" hidden="1" customWidth="1"/>
    <col min="92" max="92" width="23.7109375" hidden="1" customWidth="1"/>
    <col min="93" max="94" width="9.140625" hidden="1" customWidth="1"/>
    <col min="95" max="95" width="28.85546875" hidden="1" customWidth="1"/>
    <col min="96" max="97" width="0" hidden="1" customWidth="1"/>
    <col min="98" max="98" width="16.7109375" hidden="1" customWidth="1"/>
  </cols>
  <sheetData>
    <row r="1" spans="1:98" ht="18" x14ac:dyDescent="0.2">
      <c r="A1" s="17">
        <f>Encroach!$A$1</f>
        <v>0</v>
      </c>
      <c r="B1" s="18"/>
      <c r="C1" s="18"/>
      <c r="D1" s="18"/>
      <c r="E1" s="18"/>
      <c r="F1" s="18"/>
      <c r="G1" s="18"/>
      <c r="H1" s="18"/>
      <c r="I1" s="18"/>
    </row>
    <row r="2" spans="1:98" ht="18" x14ac:dyDescent="0.2">
      <c r="A2" s="17"/>
      <c r="B2" s="18"/>
      <c r="C2" s="18"/>
      <c r="D2" s="18"/>
      <c r="E2" s="18"/>
      <c r="F2" s="18"/>
      <c r="G2" s="18"/>
      <c r="H2" s="18"/>
      <c r="I2" s="18"/>
    </row>
    <row r="3" spans="1:98" ht="24.75" customHeight="1" x14ac:dyDescent="0.2">
      <c r="A3" s="17"/>
      <c r="B3" s="18"/>
      <c r="C3" s="18"/>
      <c r="D3" s="18"/>
      <c r="E3" s="18"/>
      <c r="F3" s="18"/>
      <c r="G3" s="18"/>
      <c r="H3" s="18"/>
      <c r="I3" s="18"/>
    </row>
    <row r="4" spans="1:98" ht="9.75" customHeight="1" x14ac:dyDescent="0.2">
      <c r="A4" s="17"/>
      <c r="B4" s="18"/>
      <c r="C4" s="18"/>
      <c r="D4" s="18"/>
      <c r="E4" s="18"/>
      <c r="F4" s="18"/>
      <c r="G4" s="18"/>
      <c r="H4" s="18"/>
      <c r="I4" s="18"/>
    </row>
    <row r="5" spans="1:98" ht="1.5" customHeight="1" x14ac:dyDescent="0.2">
      <c r="A5" s="17"/>
      <c r="B5" s="18"/>
      <c r="C5" s="18"/>
      <c r="D5" s="18"/>
      <c r="E5" s="18"/>
      <c r="F5" s="18"/>
      <c r="G5" s="18"/>
      <c r="H5" s="18"/>
      <c r="I5" s="18"/>
    </row>
    <row r="6" spans="1:98" ht="18" customHeight="1" x14ac:dyDescent="0.2">
      <c r="A6" s="17"/>
      <c r="B6" s="18"/>
      <c r="C6" s="18"/>
      <c r="D6" s="18"/>
      <c r="E6" s="18"/>
      <c r="F6" s="18"/>
      <c r="G6" s="18"/>
      <c r="H6" s="18"/>
      <c r="I6" s="18"/>
    </row>
    <row r="7" spans="1:98" ht="15.75" x14ac:dyDescent="0.2">
      <c r="A7" s="26" t="str">
        <f>Encroach!$A$5</f>
        <v>ENGINEERING DEPARTMENT</v>
      </c>
      <c r="B7" s="18"/>
      <c r="C7" s="18"/>
      <c r="D7" s="18"/>
      <c r="E7" s="18"/>
      <c r="F7" s="18"/>
      <c r="G7" s="18"/>
      <c r="H7" s="18"/>
      <c r="I7" s="18"/>
    </row>
    <row r="8" spans="1:98" ht="6.75" customHeight="1" x14ac:dyDescent="0.2">
      <c r="A8" s="52">
        <f>Encroach!$A$6</f>
        <v>0</v>
      </c>
      <c r="B8" s="19"/>
      <c r="C8" s="19"/>
      <c r="D8" s="19"/>
      <c r="E8" s="19"/>
      <c r="F8" s="19"/>
      <c r="G8" s="19"/>
      <c r="H8" s="19"/>
      <c r="I8" s="19"/>
    </row>
    <row r="9" spans="1:98" ht="15.75" x14ac:dyDescent="0.2">
      <c r="A9" s="26" t="s">
        <v>47</v>
      </c>
      <c r="B9" s="18"/>
      <c r="C9" s="18"/>
      <c r="D9" s="18"/>
      <c r="E9" s="18"/>
      <c r="F9" s="18"/>
      <c r="G9" s="18"/>
      <c r="H9" s="18"/>
      <c r="I9" s="18"/>
    </row>
    <row r="10" spans="1:98" ht="15.75" x14ac:dyDescent="0.25">
      <c r="A10" s="50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8" ht="15.75" x14ac:dyDescent="0.25">
      <c r="A11" s="50"/>
      <c r="B11" s="18"/>
      <c r="C11" s="18"/>
      <c r="D11" s="18"/>
      <c r="E11" s="18"/>
      <c r="F11" s="18"/>
      <c r="G11" s="18"/>
      <c r="H11" s="60"/>
      <c r="I11" s="18"/>
      <c r="CM11" s="37"/>
      <c r="CN11" s="37"/>
      <c r="CO11" s="37"/>
      <c r="CP11" s="37"/>
      <c r="CQ11" s="37"/>
      <c r="CR11" s="37"/>
      <c r="CS11" s="37"/>
      <c r="CT11" s="37"/>
    </row>
    <row r="12" spans="1:98" ht="15.75" customHeight="1" x14ac:dyDescent="0.25">
      <c r="A12" s="20"/>
      <c r="B12" s="35" t="s">
        <v>32</v>
      </c>
      <c r="C12" s="161">
        <f>'Cover Sheet'!D10</f>
        <v>0</v>
      </c>
      <c r="D12" s="36"/>
      <c r="E12" s="59"/>
      <c r="F12" s="18"/>
      <c r="G12" s="145"/>
      <c r="H12" s="146"/>
      <c r="I12" s="155"/>
      <c r="J12" s="197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M12" s="37"/>
      <c r="CN12" s="37"/>
      <c r="CO12" s="37"/>
      <c r="CP12" s="37"/>
      <c r="CQ12" s="37"/>
      <c r="CR12" s="37"/>
      <c r="CS12" s="37"/>
      <c r="CT12" s="37"/>
    </row>
    <row r="13" spans="1:98" ht="15.75" customHeight="1" x14ac:dyDescent="0.2">
      <c r="B13" s="2" t="s">
        <v>39</v>
      </c>
      <c r="C13" s="162">
        <f>'Cover Sheet'!D11</f>
        <v>0</v>
      </c>
      <c r="D13" s="13"/>
      <c r="E13" s="59"/>
      <c r="F13" s="21"/>
      <c r="G13" s="55"/>
      <c r="H13" s="146"/>
      <c r="I13" s="155"/>
      <c r="J13" s="198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M13" s="37"/>
      <c r="CN13" s="37"/>
      <c r="CO13" s="37"/>
      <c r="CP13" s="37"/>
      <c r="CQ13" s="37"/>
      <c r="CR13" s="37"/>
      <c r="CS13" s="37"/>
      <c r="CT13" s="37"/>
    </row>
    <row r="14" spans="1:98" ht="15.75" customHeight="1" x14ac:dyDescent="0.2">
      <c r="B14" s="2" t="s">
        <v>40</v>
      </c>
      <c r="C14" s="162">
        <f>'Cover Sheet'!D12</f>
        <v>0</v>
      </c>
      <c r="D14" s="13"/>
      <c r="E14" s="59"/>
      <c r="F14" s="22"/>
      <c r="G14" s="55"/>
      <c r="H14" s="81"/>
      <c r="I14" s="155"/>
      <c r="J14" s="198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M14" s="37"/>
      <c r="CN14" s="37"/>
      <c r="CO14" s="37"/>
      <c r="CP14" s="37"/>
      <c r="CQ14" s="37"/>
      <c r="CR14" s="37"/>
      <c r="CS14" s="37"/>
      <c r="CT14" s="37"/>
    </row>
    <row r="15" spans="1:98" ht="15.75" customHeight="1" x14ac:dyDescent="0.2">
      <c r="B15" s="35" t="s">
        <v>41</v>
      </c>
      <c r="C15" s="162">
        <f>'Cover Sheet'!D13</f>
        <v>0</v>
      </c>
      <c r="D15" s="13"/>
      <c r="E15" s="59"/>
      <c r="F15" s="1"/>
      <c r="G15" s="55"/>
      <c r="H15" s="81"/>
      <c r="I15" s="155"/>
      <c r="J15" s="198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M15" s="37"/>
      <c r="CN15" s="37"/>
      <c r="CO15" s="37"/>
      <c r="CP15" s="37"/>
      <c r="CQ15" s="37"/>
      <c r="CR15" s="37"/>
      <c r="CS15" s="37"/>
      <c r="CT15" s="37"/>
    </row>
    <row r="16" spans="1:98" ht="15.75" customHeight="1" x14ac:dyDescent="0.2">
      <c r="B16" s="35" t="s">
        <v>42</v>
      </c>
      <c r="C16" s="162">
        <f>'Cover Sheet'!D14</f>
        <v>0</v>
      </c>
      <c r="D16" s="13"/>
      <c r="E16" s="59"/>
      <c r="G16" s="55"/>
      <c r="H16" s="146"/>
      <c r="I16" s="155"/>
      <c r="J16" s="198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M16" s="37"/>
      <c r="CN16" s="37"/>
      <c r="CO16" s="37"/>
      <c r="CP16" s="37"/>
      <c r="CQ16" s="37"/>
      <c r="CR16" s="37"/>
      <c r="CS16" s="37"/>
      <c r="CT16" s="37"/>
    </row>
    <row r="17" spans="1:98" x14ac:dyDescent="0.2">
      <c r="G17" s="55"/>
      <c r="H17" s="146"/>
      <c r="I17" s="155"/>
      <c r="J17" s="198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M17" s="37"/>
      <c r="CN17" s="37"/>
      <c r="CO17" s="37"/>
      <c r="CP17" s="37"/>
      <c r="CQ17" s="37"/>
      <c r="CR17" s="37"/>
      <c r="CS17" s="37"/>
      <c r="CT17" s="37"/>
    </row>
    <row r="18" spans="1:98" x14ac:dyDescent="0.2">
      <c r="G18" s="55"/>
      <c r="H18" s="81"/>
      <c r="I18" s="155"/>
      <c r="J18" s="198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M18" s="37"/>
      <c r="CN18" s="37"/>
      <c r="CO18" s="37"/>
      <c r="CP18" s="37"/>
      <c r="CQ18" s="37"/>
      <c r="CR18" s="37"/>
      <c r="CS18" s="37"/>
      <c r="CT18" s="37"/>
    </row>
    <row r="19" spans="1:98" x14ac:dyDescent="0.2">
      <c r="A19" s="135" t="s">
        <v>45</v>
      </c>
      <c r="B19" s="175"/>
      <c r="C19" s="175"/>
      <c r="D19" s="175"/>
      <c r="E19" s="176"/>
      <c r="F19" s="178" t="s">
        <v>0</v>
      </c>
      <c r="G19" s="179" t="s">
        <v>8</v>
      </c>
      <c r="H19" s="178" t="s">
        <v>46</v>
      </c>
      <c r="I19" s="179" t="s">
        <v>48</v>
      </c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</row>
    <row r="20" spans="1:98" x14ac:dyDescent="0.2">
      <c r="A20" s="57"/>
      <c r="B20" s="58"/>
      <c r="C20" s="58"/>
      <c r="D20" s="58"/>
      <c r="E20" s="177"/>
      <c r="F20" s="132"/>
      <c r="G20" s="134"/>
      <c r="H20" s="133"/>
      <c r="I20" s="134" t="s">
        <v>49</v>
      </c>
      <c r="CM20" s="37"/>
      <c r="CO20" s="37"/>
      <c r="CP20" s="37"/>
      <c r="CQ20" s="88"/>
      <c r="CR20" s="37"/>
      <c r="CS20" s="37"/>
      <c r="CT20" s="37"/>
    </row>
    <row r="21" spans="1:98" ht="15" x14ac:dyDescent="0.25">
      <c r="A21" s="39" t="s">
        <v>11</v>
      </c>
      <c r="B21" s="12"/>
      <c r="C21" s="158" t="s">
        <v>97</v>
      </c>
      <c r="D21" s="62"/>
      <c r="E21" s="12"/>
      <c r="F21" s="68"/>
      <c r="G21" s="9"/>
      <c r="H21" s="10"/>
      <c r="I21" s="15"/>
      <c r="CL21" s="107"/>
      <c r="CM21" s="108"/>
      <c r="CO21" s="108"/>
      <c r="CP21" s="108"/>
      <c r="CR21" s="37"/>
      <c r="CS21" s="37"/>
      <c r="CT21" s="37"/>
    </row>
    <row r="22" spans="1:98" x14ac:dyDescent="0.2">
      <c r="A22" s="39"/>
      <c r="B22" s="85" t="s">
        <v>95</v>
      </c>
      <c r="C22" s="85"/>
      <c r="D22" s="25"/>
      <c r="E22" s="14"/>
      <c r="F22" s="68"/>
      <c r="G22" s="24" t="s">
        <v>2</v>
      </c>
      <c r="H22" s="168">
        <v>2.34</v>
      </c>
      <c r="I22" s="16">
        <f>+F22*H22</f>
        <v>0</v>
      </c>
      <c r="CM22" s="37"/>
      <c r="CN22" s="37"/>
      <c r="CO22" s="37"/>
      <c r="CP22" s="37"/>
      <c r="CQ22" s="37"/>
      <c r="CR22" s="37"/>
      <c r="CS22" s="37"/>
      <c r="CT22" s="37"/>
    </row>
    <row r="23" spans="1:98" x14ac:dyDescent="0.2">
      <c r="A23" s="7"/>
      <c r="B23" s="12" t="s">
        <v>96</v>
      </c>
      <c r="C23" s="129"/>
      <c r="D23" s="12"/>
      <c r="E23" s="14"/>
      <c r="F23" s="69"/>
      <c r="G23" s="24" t="s">
        <v>2</v>
      </c>
      <c r="H23" s="168">
        <v>1.52</v>
      </c>
      <c r="I23" s="16">
        <f>+F23*H23</f>
        <v>0</v>
      </c>
      <c r="CM23" s="37"/>
      <c r="CN23" s="37"/>
      <c r="CO23" s="37"/>
      <c r="CP23" s="37"/>
      <c r="CQ23" s="37"/>
      <c r="CR23" s="37"/>
      <c r="CS23" s="37"/>
      <c r="CT23" s="37"/>
    </row>
    <row r="24" spans="1:98" x14ac:dyDescent="0.2">
      <c r="A24" s="7"/>
      <c r="B24" s="86" t="s">
        <v>72</v>
      </c>
      <c r="C24" s="86"/>
      <c r="D24" s="8"/>
      <c r="E24" s="77"/>
      <c r="F24" s="69"/>
      <c r="G24" s="24" t="s">
        <v>24</v>
      </c>
      <c r="H24" s="169">
        <v>65</v>
      </c>
      <c r="I24" s="16">
        <f t="shared" ref="I24:I29" si="0">+F24*H24</f>
        <v>0</v>
      </c>
      <c r="CM24" s="37"/>
      <c r="CN24" s="37"/>
      <c r="CO24" s="37"/>
      <c r="CP24" s="37"/>
      <c r="CQ24" s="37"/>
      <c r="CR24" s="37"/>
      <c r="CS24" s="37"/>
      <c r="CT24" s="37"/>
    </row>
    <row r="25" spans="1:98" x14ac:dyDescent="0.2">
      <c r="A25" s="7"/>
      <c r="B25" s="86"/>
      <c r="C25" s="86"/>
      <c r="D25" s="8"/>
      <c r="E25" s="77"/>
      <c r="F25" s="69"/>
      <c r="G25" s="24"/>
      <c r="H25" s="169"/>
      <c r="I25" s="16"/>
      <c r="CM25" s="37"/>
      <c r="CN25" s="37"/>
      <c r="CO25" s="37"/>
      <c r="CP25" s="37"/>
      <c r="CQ25" s="37"/>
      <c r="CR25" s="37"/>
      <c r="CS25" s="37"/>
      <c r="CT25" s="37"/>
    </row>
    <row r="26" spans="1:98" x14ac:dyDescent="0.2">
      <c r="A26" s="7"/>
      <c r="B26" s="8"/>
      <c r="C26" s="86"/>
      <c r="D26" s="8"/>
      <c r="E26" s="77"/>
      <c r="F26" s="69"/>
      <c r="G26" s="24"/>
      <c r="H26" s="169"/>
      <c r="I26" s="16"/>
      <c r="CM26" s="37"/>
      <c r="CN26" s="37"/>
      <c r="CO26" s="37"/>
      <c r="CP26" s="37"/>
      <c r="CQ26" s="37"/>
      <c r="CR26" s="37"/>
      <c r="CS26" s="37"/>
      <c r="CT26" s="37"/>
    </row>
    <row r="27" spans="1:98" x14ac:dyDescent="0.2">
      <c r="A27" s="7"/>
      <c r="B27" s="86" t="s">
        <v>78</v>
      </c>
      <c r="C27" s="86"/>
      <c r="D27" s="8"/>
      <c r="E27" s="77"/>
      <c r="F27" s="69"/>
      <c r="G27" s="24" t="s">
        <v>1</v>
      </c>
      <c r="H27" s="169">
        <v>13</v>
      </c>
      <c r="I27" s="16">
        <f t="shared" si="0"/>
        <v>0</v>
      </c>
      <c r="CM27" s="37"/>
      <c r="CN27" s="37"/>
      <c r="CO27" s="37"/>
      <c r="CP27" s="37"/>
      <c r="CQ27" s="37"/>
      <c r="CR27" s="37"/>
      <c r="CS27" s="37"/>
      <c r="CT27" s="37"/>
    </row>
    <row r="28" spans="1:98" x14ac:dyDescent="0.2">
      <c r="A28" s="7"/>
      <c r="B28" s="86" t="s">
        <v>79</v>
      </c>
      <c r="C28" s="86"/>
      <c r="D28" s="8"/>
      <c r="E28" s="77"/>
      <c r="F28" s="69"/>
      <c r="G28" s="24" t="s">
        <v>1</v>
      </c>
      <c r="H28" s="169">
        <v>2</v>
      </c>
      <c r="I28" s="16">
        <f t="shared" si="0"/>
        <v>0</v>
      </c>
    </row>
    <row r="29" spans="1:98" x14ac:dyDescent="0.2">
      <c r="A29" s="7"/>
      <c r="B29" s="12" t="s">
        <v>22</v>
      </c>
      <c r="C29" s="12"/>
      <c r="D29" s="12"/>
      <c r="E29" s="14"/>
      <c r="F29" s="69"/>
      <c r="G29" s="24" t="s">
        <v>1</v>
      </c>
      <c r="H29" s="169">
        <v>3.5</v>
      </c>
      <c r="I29" s="16">
        <f t="shared" si="0"/>
        <v>0</v>
      </c>
    </row>
    <row r="30" spans="1:98" x14ac:dyDescent="0.2">
      <c r="A30" s="7"/>
      <c r="B30" s="12" t="s">
        <v>26</v>
      </c>
      <c r="C30" s="12"/>
      <c r="D30" s="12"/>
      <c r="E30" s="14"/>
      <c r="F30" s="69"/>
      <c r="G30" s="24" t="s">
        <v>2</v>
      </c>
      <c r="H30" s="169">
        <v>0.5</v>
      </c>
      <c r="I30" s="16">
        <f t="shared" ref="I30:I34" si="1">+F30*H30</f>
        <v>0</v>
      </c>
    </row>
    <row r="31" spans="1:98" x14ac:dyDescent="0.2">
      <c r="A31" s="7"/>
      <c r="B31" s="12" t="s">
        <v>25</v>
      </c>
      <c r="C31" s="12"/>
      <c r="D31" s="13"/>
      <c r="E31" s="14"/>
      <c r="F31" s="69"/>
      <c r="G31" s="24" t="s">
        <v>2</v>
      </c>
      <c r="H31" s="15">
        <v>3.5</v>
      </c>
      <c r="I31" s="16">
        <f t="shared" si="1"/>
        <v>0</v>
      </c>
    </row>
    <row r="32" spans="1:98" x14ac:dyDescent="0.2">
      <c r="A32" s="7"/>
      <c r="B32" s="129" t="s">
        <v>80</v>
      </c>
      <c r="C32" s="129"/>
      <c r="D32" s="13"/>
      <c r="E32" s="14"/>
      <c r="F32" s="69"/>
      <c r="G32" s="24" t="s">
        <v>2</v>
      </c>
      <c r="H32" s="15">
        <v>0.17</v>
      </c>
      <c r="I32" s="16">
        <f t="shared" si="1"/>
        <v>0</v>
      </c>
    </row>
    <row r="33" spans="1:95" x14ac:dyDescent="0.2">
      <c r="A33" s="7"/>
      <c r="B33" s="12" t="s">
        <v>50</v>
      </c>
      <c r="C33" s="12"/>
      <c r="D33" s="13"/>
      <c r="E33" s="14"/>
      <c r="F33" s="69"/>
      <c r="G33" s="24" t="s">
        <v>2</v>
      </c>
      <c r="H33" s="15">
        <v>3.5</v>
      </c>
      <c r="I33" s="16">
        <f t="shared" si="1"/>
        <v>0</v>
      </c>
    </row>
    <row r="34" spans="1:95" x14ac:dyDescent="0.2">
      <c r="A34" s="7"/>
      <c r="B34" s="12"/>
      <c r="C34" s="12"/>
      <c r="D34" s="13"/>
      <c r="E34" s="14"/>
      <c r="F34" s="69"/>
      <c r="G34" s="24"/>
      <c r="H34" s="15"/>
      <c r="I34" s="16">
        <f t="shared" si="1"/>
        <v>0</v>
      </c>
    </row>
    <row r="35" spans="1:95" x14ac:dyDescent="0.2">
      <c r="A35" s="39" t="s">
        <v>5</v>
      </c>
      <c r="B35" s="8"/>
      <c r="C35" s="8"/>
      <c r="D35" s="8"/>
      <c r="E35" s="77"/>
      <c r="F35" s="69"/>
      <c r="G35" s="24"/>
      <c r="H35" s="169"/>
      <c r="I35" s="16">
        <f t="shared" ref="I35:I42" si="2">+F35*H35</f>
        <v>0</v>
      </c>
    </row>
    <row r="36" spans="1:95" x14ac:dyDescent="0.2">
      <c r="A36" s="7"/>
      <c r="B36" s="8" t="s">
        <v>53</v>
      </c>
      <c r="C36" s="8"/>
      <c r="D36" s="8"/>
      <c r="E36" s="77"/>
      <c r="F36" s="69"/>
      <c r="G36" s="24" t="s">
        <v>1</v>
      </c>
      <c r="H36" s="169">
        <v>15</v>
      </c>
      <c r="I36" s="16">
        <f t="shared" si="2"/>
        <v>0</v>
      </c>
    </row>
    <row r="37" spans="1:95" x14ac:dyDescent="0.2">
      <c r="A37" s="7"/>
      <c r="B37" s="86" t="s">
        <v>81</v>
      </c>
      <c r="C37" s="86"/>
      <c r="D37" s="8"/>
      <c r="E37" s="77"/>
      <c r="F37" s="69"/>
      <c r="G37" s="24" t="s">
        <v>1</v>
      </c>
      <c r="H37" s="169">
        <v>12</v>
      </c>
      <c r="I37" s="16">
        <f t="shared" si="2"/>
        <v>0</v>
      </c>
    </row>
    <row r="38" spans="1:95" x14ac:dyDescent="0.2">
      <c r="A38" s="7"/>
      <c r="B38" s="8" t="s">
        <v>54</v>
      </c>
      <c r="C38" s="8"/>
      <c r="D38" s="8"/>
      <c r="E38" s="77"/>
      <c r="F38" s="69"/>
      <c r="G38" s="24" t="s">
        <v>2</v>
      </c>
      <c r="H38" s="78">
        <v>7</v>
      </c>
      <c r="I38" s="16">
        <f t="shared" si="2"/>
        <v>0</v>
      </c>
    </row>
    <row r="39" spans="1:95" x14ac:dyDescent="0.2">
      <c r="A39" s="7"/>
      <c r="B39" s="8" t="s">
        <v>28</v>
      </c>
      <c r="C39" s="8"/>
      <c r="D39" s="8"/>
      <c r="E39" s="77"/>
      <c r="F39" s="69"/>
      <c r="G39" s="24" t="s">
        <v>2</v>
      </c>
      <c r="H39" s="78">
        <v>4.75</v>
      </c>
      <c r="I39" s="16">
        <f t="shared" si="2"/>
        <v>0</v>
      </c>
    </row>
    <row r="40" spans="1:95" x14ac:dyDescent="0.2">
      <c r="A40" s="7"/>
      <c r="B40" s="8" t="s">
        <v>55</v>
      </c>
      <c r="C40" s="8"/>
      <c r="D40" s="8"/>
      <c r="E40" s="77"/>
      <c r="F40" s="69"/>
      <c r="G40" s="170" t="s">
        <v>3</v>
      </c>
      <c r="H40" s="78">
        <v>2200</v>
      </c>
      <c r="I40" s="16">
        <f>+F40*H40</f>
        <v>0</v>
      </c>
    </row>
    <row r="41" spans="1:95" x14ac:dyDescent="0.2">
      <c r="A41" s="7"/>
      <c r="B41" s="8" t="s">
        <v>56</v>
      </c>
      <c r="C41" s="8"/>
      <c r="D41" s="8"/>
      <c r="E41" s="77"/>
      <c r="F41" s="69"/>
      <c r="G41" s="24" t="s">
        <v>2</v>
      </c>
      <c r="H41" s="78">
        <v>9.5</v>
      </c>
      <c r="I41" s="16">
        <f t="shared" si="2"/>
        <v>0</v>
      </c>
    </row>
    <row r="42" spans="1:95" x14ac:dyDescent="0.2">
      <c r="A42" s="7"/>
      <c r="B42" s="62" t="s">
        <v>98</v>
      </c>
      <c r="C42" s="62"/>
      <c r="D42" s="8"/>
      <c r="E42" s="77"/>
      <c r="F42" s="69"/>
      <c r="G42" s="24" t="s">
        <v>2</v>
      </c>
      <c r="H42" s="78">
        <v>7.8</v>
      </c>
      <c r="I42" s="16">
        <f t="shared" si="2"/>
        <v>0</v>
      </c>
    </row>
    <row r="43" spans="1:95" x14ac:dyDescent="0.2">
      <c r="A43" s="7"/>
      <c r="B43" s="221"/>
      <c r="C43" s="221"/>
      <c r="D43" s="221"/>
      <c r="E43" s="222"/>
      <c r="F43" s="69"/>
      <c r="G43" s="24"/>
      <c r="H43" s="78"/>
      <c r="I43" s="16"/>
    </row>
    <row r="44" spans="1:95" x14ac:dyDescent="0.2">
      <c r="A44" s="7"/>
      <c r="B44" s="8"/>
      <c r="C44" s="8"/>
      <c r="D44" s="8"/>
      <c r="E44" s="216" t="s">
        <v>68</v>
      </c>
      <c r="F44" s="217"/>
      <c r="G44" s="217"/>
      <c r="H44" s="218"/>
      <c r="I44" s="16">
        <f>SUM(I22:I42)*0.1</f>
        <v>0</v>
      </c>
    </row>
    <row r="45" spans="1:95" ht="15.75" x14ac:dyDescent="0.25">
      <c r="A45" s="7"/>
      <c r="B45" s="8"/>
      <c r="C45" s="8"/>
      <c r="D45" s="8"/>
      <c r="E45" s="8"/>
      <c r="F45" s="69"/>
      <c r="G45" s="9"/>
      <c r="H45" s="54" t="s">
        <v>17</v>
      </c>
      <c r="I45" s="16">
        <f>SUM(I21:I44)</f>
        <v>0</v>
      </c>
      <c r="CK45" s="28"/>
      <c r="CN45" s="28"/>
      <c r="CQ45" s="28"/>
    </row>
    <row r="46" spans="1:95" x14ac:dyDescent="0.2">
      <c r="A46" s="39" t="s">
        <v>6</v>
      </c>
      <c r="B46" s="8"/>
      <c r="C46" s="8"/>
      <c r="D46" s="8"/>
      <c r="E46" s="77"/>
      <c r="F46" s="69"/>
      <c r="G46" s="24"/>
      <c r="H46" s="78"/>
      <c r="I46" s="16">
        <f t="shared" ref="I46:I52" si="3">+F46*H46</f>
        <v>0</v>
      </c>
    </row>
    <row r="47" spans="1:95" x14ac:dyDescent="0.2">
      <c r="A47" s="7"/>
      <c r="B47" s="8" t="s">
        <v>57</v>
      </c>
      <c r="C47" s="8"/>
      <c r="D47" s="8"/>
      <c r="E47" s="77"/>
      <c r="F47" s="69"/>
      <c r="G47" s="24" t="s">
        <v>2</v>
      </c>
      <c r="H47" s="78">
        <v>6.5</v>
      </c>
      <c r="I47" s="16">
        <f t="shared" si="3"/>
        <v>0</v>
      </c>
    </row>
    <row r="48" spans="1:95" x14ac:dyDescent="0.2">
      <c r="A48" s="7"/>
      <c r="B48" s="8" t="s">
        <v>58</v>
      </c>
      <c r="C48" s="8"/>
      <c r="D48" s="8"/>
      <c r="E48" s="77"/>
      <c r="F48" s="69"/>
      <c r="G48" s="24" t="s">
        <v>2</v>
      </c>
      <c r="H48" s="78">
        <v>8.5</v>
      </c>
      <c r="I48" s="16">
        <f t="shared" si="3"/>
        <v>0</v>
      </c>
    </row>
    <row r="49" spans="1:9" x14ac:dyDescent="0.2">
      <c r="A49" s="7"/>
      <c r="B49" s="8"/>
      <c r="C49" s="8"/>
      <c r="D49" s="67"/>
      <c r="E49" s="77"/>
      <c r="F49" s="69"/>
      <c r="G49" s="24"/>
      <c r="H49" s="172"/>
      <c r="I49" s="16">
        <f t="shared" si="3"/>
        <v>0</v>
      </c>
    </row>
    <row r="50" spans="1:9" x14ac:dyDescent="0.2">
      <c r="A50" s="39" t="s">
        <v>73</v>
      </c>
      <c r="B50" s="8"/>
      <c r="C50" s="8"/>
      <c r="D50" s="8"/>
      <c r="E50" s="77"/>
      <c r="F50" s="69"/>
      <c r="G50" s="24"/>
      <c r="H50" s="78"/>
      <c r="I50" s="16">
        <f t="shared" si="3"/>
        <v>0</v>
      </c>
    </row>
    <row r="51" spans="1:9" x14ac:dyDescent="0.2">
      <c r="A51" s="7"/>
      <c r="B51" s="8" t="s">
        <v>27</v>
      </c>
      <c r="C51" s="8"/>
      <c r="D51" s="8"/>
      <c r="E51" s="77"/>
      <c r="F51" s="69"/>
      <c r="G51" s="24" t="s">
        <v>2</v>
      </c>
      <c r="H51" s="78">
        <v>3.5</v>
      </c>
      <c r="I51" s="16">
        <f t="shared" si="3"/>
        <v>0</v>
      </c>
    </row>
    <row r="52" spans="1:9" x14ac:dyDescent="0.2">
      <c r="A52" s="7"/>
      <c r="B52" s="86" t="s">
        <v>84</v>
      </c>
      <c r="C52" s="86"/>
      <c r="D52" s="8"/>
      <c r="E52" s="77"/>
      <c r="F52" s="69"/>
      <c r="G52" s="24" t="s">
        <v>1</v>
      </c>
      <c r="H52" s="78">
        <v>6.5</v>
      </c>
      <c r="I52" s="16">
        <f t="shared" si="3"/>
        <v>0</v>
      </c>
    </row>
    <row r="53" spans="1:9" x14ac:dyDescent="0.2">
      <c r="A53" s="7"/>
      <c r="B53" s="8"/>
      <c r="C53" s="8"/>
      <c r="D53" s="8"/>
      <c r="E53" s="77"/>
      <c r="F53" s="69"/>
      <c r="G53" s="24"/>
      <c r="H53" s="173"/>
      <c r="I53" s="16"/>
    </row>
    <row r="54" spans="1:9" x14ac:dyDescent="0.2">
      <c r="A54" s="7"/>
      <c r="B54" s="8"/>
      <c r="C54" s="8"/>
      <c r="D54" s="8"/>
      <c r="E54" s="77"/>
      <c r="F54" s="69"/>
      <c r="G54" s="24"/>
      <c r="H54" s="173"/>
      <c r="I54" s="16">
        <f t="shared" ref="I54:I56" si="4">+F54*H54</f>
        <v>0</v>
      </c>
    </row>
    <row r="55" spans="1:9" x14ac:dyDescent="0.2">
      <c r="A55" s="39" t="s">
        <v>21</v>
      </c>
      <c r="B55" s="8"/>
      <c r="C55" s="8"/>
      <c r="D55" s="8"/>
      <c r="E55" s="77"/>
      <c r="F55" s="69"/>
      <c r="G55" s="24"/>
      <c r="H55" s="78"/>
      <c r="I55" s="16">
        <f t="shared" si="4"/>
        <v>0</v>
      </c>
    </row>
    <row r="56" spans="1:9" x14ac:dyDescent="0.2">
      <c r="A56" s="11"/>
      <c r="B56" s="8" t="s">
        <v>60</v>
      </c>
      <c r="C56" s="8"/>
      <c r="D56" s="8"/>
      <c r="E56" s="77"/>
      <c r="F56" s="69"/>
      <c r="G56" s="170" t="s">
        <v>3</v>
      </c>
      <c r="H56" s="173">
        <v>1800</v>
      </c>
      <c r="I56" s="16">
        <f t="shared" si="4"/>
        <v>0</v>
      </c>
    </row>
    <row r="57" spans="1:9" x14ac:dyDescent="0.2">
      <c r="A57" s="7"/>
      <c r="B57" s="8"/>
      <c r="C57" s="8"/>
      <c r="D57" s="8"/>
      <c r="E57" s="77"/>
      <c r="F57" s="69"/>
      <c r="G57" s="24"/>
      <c r="H57" s="173"/>
      <c r="I57" s="16">
        <f t="shared" ref="I57:I62" si="5">+F57*H57</f>
        <v>0</v>
      </c>
    </row>
    <row r="58" spans="1:9" x14ac:dyDescent="0.2">
      <c r="A58" s="7"/>
      <c r="B58" s="8"/>
      <c r="C58" s="8"/>
      <c r="D58" s="8"/>
      <c r="E58" s="77"/>
      <c r="F58" s="69"/>
      <c r="G58" s="24"/>
      <c r="H58" s="173"/>
      <c r="I58" s="16">
        <f t="shared" si="5"/>
        <v>0</v>
      </c>
    </row>
    <row r="59" spans="1:9" x14ac:dyDescent="0.2">
      <c r="A59" s="48" t="s">
        <v>59</v>
      </c>
      <c r="B59" s="13"/>
      <c r="C59" s="13"/>
      <c r="D59" s="12"/>
      <c r="E59" s="14"/>
      <c r="F59" s="174"/>
      <c r="G59" s="6"/>
      <c r="H59" s="15"/>
      <c r="I59" s="16">
        <f t="shared" si="5"/>
        <v>0</v>
      </c>
    </row>
    <row r="60" spans="1:9" x14ac:dyDescent="0.2">
      <c r="A60" s="4"/>
      <c r="B60" s="12" t="s">
        <v>29</v>
      </c>
      <c r="C60" s="12"/>
      <c r="D60" s="5"/>
      <c r="E60" s="171"/>
      <c r="F60" s="69"/>
      <c r="G60" s="170" t="s">
        <v>3</v>
      </c>
      <c r="H60" s="173">
        <v>175</v>
      </c>
      <c r="I60" s="16">
        <f t="shared" si="5"/>
        <v>0</v>
      </c>
    </row>
    <row r="61" spans="1:9" x14ac:dyDescent="0.2">
      <c r="A61" s="4"/>
      <c r="B61" s="12" t="s">
        <v>61</v>
      </c>
      <c r="C61" s="12"/>
      <c r="D61" s="5"/>
      <c r="E61" s="171"/>
      <c r="F61" s="69"/>
      <c r="G61" s="170" t="s">
        <v>3</v>
      </c>
      <c r="H61" s="173">
        <v>475</v>
      </c>
      <c r="I61" s="16">
        <f t="shared" si="5"/>
        <v>0</v>
      </c>
    </row>
    <row r="62" spans="1:9" x14ac:dyDescent="0.2">
      <c r="A62" s="4"/>
      <c r="B62" s="12" t="s">
        <v>30</v>
      </c>
      <c r="C62" s="12"/>
      <c r="D62" s="5"/>
      <c r="E62" s="171"/>
      <c r="F62" s="69"/>
      <c r="G62" s="170" t="s">
        <v>3</v>
      </c>
      <c r="H62" s="173">
        <v>300</v>
      </c>
      <c r="I62" s="16">
        <f t="shared" si="5"/>
        <v>0</v>
      </c>
    </row>
    <row r="63" spans="1:9" x14ac:dyDescent="0.2">
      <c r="A63" s="7"/>
      <c r="B63" s="8"/>
      <c r="C63" s="8"/>
      <c r="D63" s="8"/>
      <c r="E63" s="77"/>
      <c r="F63" s="69"/>
      <c r="G63" s="24"/>
      <c r="H63" s="173"/>
      <c r="I63" s="16"/>
    </row>
    <row r="64" spans="1:9" x14ac:dyDescent="0.2">
      <c r="A64" s="7"/>
      <c r="B64" s="8"/>
      <c r="C64" s="8"/>
      <c r="D64" s="8"/>
      <c r="E64" s="77"/>
      <c r="F64" s="69"/>
      <c r="G64" s="24"/>
      <c r="H64" s="173"/>
      <c r="I64" s="16"/>
    </row>
    <row r="65" spans="1:98" x14ac:dyDescent="0.2">
      <c r="A65" s="39" t="s">
        <v>62</v>
      </c>
      <c r="B65" s="8"/>
      <c r="C65" s="8"/>
      <c r="D65" s="8"/>
      <c r="E65" s="77"/>
      <c r="F65" s="69"/>
      <c r="G65" s="24"/>
      <c r="H65" s="173"/>
      <c r="I65" s="16">
        <f t="shared" ref="I65:I70" si="6">+F65*H65</f>
        <v>0</v>
      </c>
    </row>
    <row r="66" spans="1:98" x14ac:dyDescent="0.2">
      <c r="A66" s="39"/>
      <c r="B66" s="128" t="s">
        <v>92</v>
      </c>
      <c r="C66" s="8"/>
      <c r="D66" s="8"/>
      <c r="E66" s="77"/>
      <c r="F66" s="69"/>
      <c r="G66" s="24" t="s">
        <v>1</v>
      </c>
      <c r="H66" s="173">
        <v>4.5</v>
      </c>
      <c r="I66" s="16">
        <f t="shared" si="6"/>
        <v>0</v>
      </c>
    </row>
    <row r="67" spans="1:98" x14ac:dyDescent="0.2">
      <c r="A67" s="4"/>
      <c r="B67" s="85" t="s">
        <v>93</v>
      </c>
      <c r="C67" s="12"/>
      <c r="D67" s="5"/>
      <c r="E67" s="171"/>
      <c r="F67" s="69"/>
      <c r="G67" s="6" t="s">
        <v>1</v>
      </c>
      <c r="H67" s="173">
        <v>8.75</v>
      </c>
      <c r="I67" s="16">
        <f t="shared" si="6"/>
        <v>0</v>
      </c>
    </row>
    <row r="68" spans="1:98" x14ac:dyDescent="0.2">
      <c r="A68" s="4"/>
      <c r="B68" s="129" t="s">
        <v>94</v>
      </c>
      <c r="C68" s="12"/>
      <c r="D68" s="5"/>
      <c r="E68" s="171"/>
      <c r="F68" s="69"/>
      <c r="G68" s="6" t="s">
        <v>1</v>
      </c>
      <c r="H68" s="173">
        <v>12.75</v>
      </c>
      <c r="I68" s="16">
        <f t="shared" si="6"/>
        <v>0</v>
      </c>
    </row>
    <row r="69" spans="1:98" x14ac:dyDescent="0.2">
      <c r="A69" s="4"/>
      <c r="B69" s="12" t="s">
        <v>67</v>
      </c>
      <c r="C69" s="12"/>
      <c r="D69" s="5"/>
      <c r="E69" s="171"/>
      <c r="F69" s="69"/>
      <c r="G69" s="170" t="s">
        <v>3</v>
      </c>
      <c r="H69" s="173">
        <v>80</v>
      </c>
      <c r="I69" s="16">
        <f t="shared" si="6"/>
        <v>0</v>
      </c>
    </row>
    <row r="70" spans="1:98" x14ac:dyDescent="0.2">
      <c r="A70" s="7"/>
      <c r="B70" s="8" t="s">
        <v>66</v>
      </c>
      <c r="C70" s="8"/>
      <c r="D70" s="8"/>
      <c r="E70" s="77"/>
      <c r="F70" s="69"/>
      <c r="G70" s="170" t="s">
        <v>3</v>
      </c>
      <c r="H70" s="173">
        <v>165</v>
      </c>
      <c r="I70" s="16">
        <f t="shared" si="6"/>
        <v>0</v>
      </c>
    </row>
    <row r="71" spans="1:98" x14ac:dyDescent="0.2">
      <c r="A71" s="7"/>
      <c r="B71" s="8"/>
      <c r="C71" s="8"/>
      <c r="D71" s="8"/>
      <c r="E71" s="77"/>
      <c r="F71" s="69"/>
      <c r="G71" s="24"/>
      <c r="H71" s="173"/>
      <c r="I71" s="16"/>
    </row>
    <row r="72" spans="1:98" x14ac:dyDescent="0.2">
      <c r="A72" s="7"/>
      <c r="B72" s="8"/>
      <c r="C72" s="8"/>
      <c r="D72" s="8"/>
      <c r="E72" s="77"/>
      <c r="F72" s="69"/>
      <c r="G72" s="24"/>
      <c r="H72" s="173"/>
      <c r="I72" s="16"/>
    </row>
    <row r="73" spans="1:98" s="94" customFormat="1" x14ac:dyDescent="0.2">
      <c r="A73" s="164" t="s">
        <v>64</v>
      </c>
      <c r="B73" s="90"/>
      <c r="C73" s="90"/>
      <c r="D73" s="90"/>
      <c r="E73" s="90"/>
      <c r="F73" s="91"/>
      <c r="G73" s="104"/>
      <c r="H73" s="180"/>
      <c r="I73" s="93">
        <f t="shared" ref="I73:I76" si="7">+F73*H73</f>
        <v>0</v>
      </c>
      <c r="CK73" s="95"/>
      <c r="CN73" s="95"/>
      <c r="CQ73" s="124" t="s">
        <v>75</v>
      </c>
    </row>
    <row r="74" spans="1:98" s="94" customFormat="1" x14ac:dyDescent="0.2">
      <c r="A74" s="96"/>
      <c r="B74" s="97" t="s">
        <v>4</v>
      </c>
      <c r="C74" s="97"/>
      <c r="D74" s="97"/>
      <c r="E74" s="97"/>
      <c r="F74" s="91"/>
      <c r="G74" s="102" t="s">
        <v>3</v>
      </c>
      <c r="H74" s="106">
        <v>525</v>
      </c>
      <c r="I74" s="93">
        <f t="shared" si="7"/>
        <v>0</v>
      </c>
      <c r="CK74" s="95"/>
      <c r="CN74" s="95"/>
      <c r="CQ74" s="125">
        <f>I74</f>
        <v>0</v>
      </c>
    </row>
    <row r="75" spans="1:98" s="94" customFormat="1" x14ac:dyDescent="0.2">
      <c r="A75" s="96"/>
      <c r="B75" s="98" t="s">
        <v>74</v>
      </c>
      <c r="C75" s="98"/>
      <c r="D75" s="97"/>
      <c r="E75" s="97"/>
      <c r="F75" s="91"/>
      <c r="G75" s="101" t="s">
        <v>2</v>
      </c>
      <c r="H75" s="181">
        <v>6</v>
      </c>
      <c r="I75" s="93">
        <f t="shared" si="7"/>
        <v>0</v>
      </c>
      <c r="CK75" s="95"/>
      <c r="CN75" s="215" t="s">
        <v>76</v>
      </c>
      <c r="CQ75" s="125">
        <f t="shared" ref="CQ75:CQ76" si="8">I75</f>
        <v>0</v>
      </c>
    </row>
    <row r="76" spans="1:98" s="94" customFormat="1" x14ac:dyDescent="0.2">
      <c r="A76" s="99"/>
      <c r="B76" s="97"/>
      <c r="C76" s="100" t="s">
        <v>65</v>
      </c>
      <c r="D76" s="100"/>
      <c r="E76" s="97"/>
      <c r="F76" s="91"/>
      <c r="G76" s="101"/>
      <c r="H76" s="181"/>
      <c r="I76" s="93">
        <f t="shared" si="7"/>
        <v>0</v>
      </c>
      <c r="CK76" s="95"/>
      <c r="CN76" s="215"/>
      <c r="CQ76" s="95">
        <f t="shared" si="8"/>
        <v>0</v>
      </c>
    </row>
    <row r="77" spans="1:98" s="94" customFormat="1" x14ac:dyDescent="0.2">
      <c r="A77" s="99"/>
      <c r="B77" s="97"/>
      <c r="C77" s="97"/>
      <c r="D77" s="97"/>
      <c r="E77" s="97"/>
      <c r="F77" s="91"/>
      <c r="G77" s="101"/>
      <c r="H77" s="181"/>
      <c r="I77" s="93"/>
      <c r="CK77" s="95"/>
      <c r="CN77" s="123"/>
      <c r="CQ77" s="95"/>
    </row>
    <row r="78" spans="1:98" x14ac:dyDescent="0.2">
      <c r="A78" s="53" t="s">
        <v>31</v>
      </c>
      <c r="B78" s="5"/>
      <c r="C78" s="5"/>
      <c r="D78" s="5"/>
      <c r="E78" s="5"/>
      <c r="F78" s="69"/>
      <c r="G78" s="6"/>
      <c r="H78" s="182"/>
      <c r="I78" s="16">
        <f>+F78*H78</f>
        <v>0</v>
      </c>
      <c r="CK78" s="28"/>
      <c r="CN78" s="28"/>
      <c r="CQ78" s="28"/>
      <c r="CT78" s="127" t="s">
        <v>77</v>
      </c>
    </row>
    <row r="79" spans="1:98" s="94" customFormat="1" x14ac:dyDescent="0.2">
      <c r="A79" s="111"/>
      <c r="B79" s="112" t="s">
        <v>85</v>
      </c>
      <c r="C79" s="112"/>
      <c r="D79" s="90"/>
      <c r="E79" s="90"/>
      <c r="F79" s="91"/>
      <c r="G79" s="102" t="s">
        <v>3</v>
      </c>
      <c r="H79" s="106">
        <v>18000</v>
      </c>
      <c r="I79" s="93">
        <f>+F79*H79</f>
        <v>0</v>
      </c>
      <c r="CK79" s="95"/>
      <c r="CN79" s="95"/>
      <c r="CQ79" s="95"/>
      <c r="CT79" s="126">
        <f>I79</f>
        <v>0</v>
      </c>
    </row>
    <row r="80" spans="1:98" s="94" customFormat="1" x14ac:dyDescent="0.2">
      <c r="A80" s="111"/>
      <c r="B80" s="112" t="s">
        <v>86</v>
      </c>
      <c r="C80" s="103"/>
      <c r="D80" s="90"/>
      <c r="E80" s="90"/>
      <c r="F80" s="91"/>
      <c r="G80" s="104" t="s">
        <v>1</v>
      </c>
      <c r="H80" s="106">
        <v>350</v>
      </c>
      <c r="I80" s="93">
        <f t="shared" ref="I80:I86" si="9">+F80*H80</f>
        <v>0</v>
      </c>
      <c r="CK80" s="95"/>
      <c r="CN80" s="95"/>
      <c r="CQ80" s="95"/>
      <c r="CT80" s="126">
        <f>I80</f>
        <v>0</v>
      </c>
    </row>
    <row r="81" spans="1:98" s="94" customFormat="1" x14ac:dyDescent="0.2">
      <c r="A81" s="111"/>
      <c r="B81" s="112" t="s">
        <v>87</v>
      </c>
      <c r="C81" s="113"/>
      <c r="D81" s="90"/>
      <c r="E81" s="90"/>
      <c r="F81" s="91"/>
      <c r="G81" s="105" t="s">
        <v>1</v>
      </c>
      <c r="H81" s="106">
        <v>90</v>
      </c>
      <c r="I81" s="93">
        <f t="shared" si="9"/>
        <v>0</v>
      </c>
      <c r="CK81" s="95"/>
      <c r="CN81" s="95"/>
      <c r="CQ81" s="95"/>
      <c r="CT81" s="126">
        <f>I81</f>
        <v>0</v>
      </c>
    </row>
    <row r="82" spans="1:98" x14ac:dyDescent="0.2">
      <c r="A82" s="4"/>
      <c r="B82" s="12"/>
      <c r="C82" s="12"/>
      <c r="D82" s="5"/>
      <c r="E82" s="5"/>
      <c r="F82" s="69"/>
      <c r="G82" s="6"/>
      <c r="H82" s="78"/>
      <c r="I82" s="93">
        <f t="shared" si="9"/>
        <v>0</v>
      </c>
      <c r="CK82" s="122">
        <f t="shared" ref="CK82" si="10">I82</f>
        <v>0</v>
      </c>
      <c r="CN82" s="28"/>
      <c r="CQ82" s="28"/>
    </row>
    <row r="83" spans="1:98" x14ac:dyDescent="0.2">
      <c r="A83" s="39" t="s">
        <v>52</v>
      </c>
      <c r="B83" s="8"/>
      <c r="C83" s="8"/>
      <c r="D83" s="8"/>
      <c r="E83" s="8"/>
      <c r="F83" s="69"/>
      <c r="G83" s="6"/>
      <c r="H83" s="78"/>
      <c r="I83" s="93">
        <f t="shared" si="9"/>
        <v>0</v>
      </c>
      <c r="CK83" s="28"/>
      <c r="CN83" s="28"/>
      <c r="CQ83" s="28"/>
    </row>
    <row r="84" spans="1:98" x14ac:dyDescent="0.2">
      <c r="A84" s="39"/>
      <c r="B84" s="8" t="s">
        <v>99</v>
      </c>
      <c r="C84" s="8"/>
      <c r="D84" s="8"/>
      <c r="E84" s="8"/>
      <c r="F84" s="69"/>
      <c r="G84" s="24" t="s">
        <v>1</v>
      </c>
      <c r="H84" s="173">
        <v>20</v>
      </c>
      <c r="I84" s="93">
        <f t="shared" si="9"/>
        <v>0</v>
      </c>
      <c r="CK84" s="28"/>
      <c r="CN84" s="28"/>
      <c r="CQ84" s="28"/>
    </row>
    <row r="85" spans="1:98" x14ac:dyDescent="0.2">
      <c r="A85" s="39"/>
      <c r="B85" s="8" t="s">
        <v>100</v>
      </c>
      <c r="C85" s="8"/>
      <c r="D85" s="8"/>
      <c r="E85" s="8"/>
      <c r="F85" s="69"/>
      <c r="G85" s="24" t="s">
        <v>1</v>
      </c>
      <c r="H85" s="173">
        <v>10</v>
      </c>
      <c r="I85" s="93">
        <f t="shared" si="9"/>
        <v>0</v>
      </c>
      <c r="BI85" s="194" t="s">
        <v>103</v>
      </c>
      <c r="CK85" s="28"/>
      <c r="CN85" s="28"/>
      <c r="CQ85" s="28"/>
    </row>
    <row r="86" spans="1:98" x14ac:dyDescent="0.2">
      <c r="A86" s="39"/>
      <c r="B86" s="8"/>
      <c r="C86" s="8"/>
      <c r="D86" s="8"/>
      <c r="E86" s="8"/>
      <c r="F86" s="69"/>
      <c r="G86" s="24"/>
      <c r="H86" s="173"/>
      <c r="I86" s="93">
        <f t="shared" si="9"/>
        <v>0</v>
      </c>
      <c r="BI86" s="109">
        <f>(I84+I85)*1.1</f>
        <v>0</v>
      </c>
      <c r="CK86" s="28"/>
      <c r="CN86" s="28"/>
      <c r="CQ86" s="28"/>
    </row>
    <row r="87" spans="1:98" x14ac:dyDescent="0.2">
      <c r="A87" s="39"/>
      <c r="B87" s="8"/>
      <c r="C87" s="8"/>
      <c r="D87" s="8"/>
      <c r="E87" s="8"/>
      <c r="F87" s="69"/>
      <c r="G87" s="24"/>
      <c r="H87" s="173"/>
      <c r="I87" s="16"/>
      <c r="CK87" s="28"/>
      <c r="CN87" s="28"/>
      <c r="CQ87" s="28"/>
    </row>
    <row r="88" spans="1:98" s="94" customFormat="1" x14ac:dyDescent="0.2">
      <c r="A88" s="110"/>
      <c r="B88" s="97"/>
      <c r="C88" s="97"/>
      <c r="D88" s="97"/>
      <c r="E88" s="219" t="s">
        <v>68</v>
      </c>
      <c r="F88" s="219"/>
      <c r="G88" s="219"/>
      <c r="H88" s="220"/>
      <c r="I88" s="93">
        <f>SUM(I47:I87)*0.1</f>
        <v>0</v>
      </c>
      <c r="CJ88" s="94" t="s">
        <v>68</v>
      </c>
      <c r="CK88" s="95" t="e">
        <f>SUM(#REF!)*0.1</f>
        <v>#REF!</v>
      </c>
      <c r="CN88" s="95" t="e">
        <f>SUM(#REF!)*0.1</f>
        <v>#REF!</v>
      </c>
      <c r="CQ88" s="95">
        <f>SUM(CQ74:CQ76)*0.1</f>
        <v>0</v>
      </c>
      <c r="CT88" s="95">
        <f>SUM(CT79:CT81)*0.1</f>
        <v>0</v>
      </c>
    </row>
    <row r="89" spans="1:98" s="94" customFormat="1" ht="15.75" x14ac:dyDescent="0.25">
      <c r="A89" s="111"/>
      <c r="B89" s="103"/>
      <c r="C89" s="103"/>
      <c r="D89" s="90"/>
      <c r="E89" s="90"/>
      <c r="F89" s="91"/>
      <c r="G89" s="92"/>
      <c r="H89" s="114" t="s">
        <v>17</v>
      </c>
      <c r="I89" s="115">
        <f>SUM(I47:I88)</f>
        <v>0</v>
      </c>
      <c r="CJ89" s="94" t="s">
        <v>88</v>
      </c>
      <c r="CK89" s="95" t="e">
        <f>SUM(#REF!,CK88)</f>
        <v>#REF!</v>
      </c>
      <c r="CN89" s="95" t="e">
        <f>SUM(#REF!,CN88)</f>
        <v>#REF!</v>
      </c>
      <c r="CQ89" s="95">
        <f>SUM(CQ74:CQ76,CQ88)</f>
        <v>0</v>
      </c>
      <c r="CT89" s="95">
        <f>SUM(CT79:CT81,CT88)</f>
        <v>0</v>
      </c>
    </row>
    <row r="90" spans="1:98" ht="15.75" x14ac:dyDescent="0.25">
      <c r="A90" s="4"/>
      <c r="B90" s="12"/>
      <c r="C90" s="12"/>
      <c r="D90" s="5"/>
      <c r="E90" s="5"/>
      <c r="F90" s="69"/>
      <c r="G90" s="6"/>
      <c r="H90" s="54"/>
      <c r="I90" s="45"/>
    </row>
    <row r="91" spans="1:98" s="94" customFormat="1" x14ac:dyDescent="0.2">
      <c r="A91" s="110" t="s">
        <v>69</v>
      </c>
      <c r="B91" s="90"/>
      <c r="C91" s="90"/>
      <c r="D91" s="90"/>
      <c r="E91" s="90"/>
      <c r="F91" s="91"/>
      <c r="G91" s="92" t="s">
        <v>9</v>
      </c>
      <c r="H91" s="116">
        <f>((I45+I89)*0.025)+0.1*((I45+I89)*0.025)</f>
        <v>0</v>
      </c>
      <c r="I91" s="115">
        <f>H91</f>
        <v>0</v>
      </c>
      <c r="CI91" s="117"/>
      <c r="CJ91" s="117" t="e">
        <f>((CK89)*0.025)+0.1*((CK89)*0.025)</f>
        <v>#REF!</v>
      </c>
      <c r="CK91" s="117" t="e">
        <f>CJ91</f>
        <v>#REF!</v>
      </c>
      <c r="CM91" s="117" t="e">
        <f>((CN89)*0.025)+0.1*((CN89)*0.025)</f>
        <v>#REF!</v>
      </c>
      <c r="CN91" s="95" t="e">
        <f>CM91</f>
        <v>#REF!</v>
      </c>
      <c r="CP91" s="117">
        <f>((CQ89)*0.025)+0.1*((CQ89)*0.025)</f>
        <v>0</v>
      </c>
      <c r="CQ91" s="95">
        <f>CP91</f>
        <v>0</v>
      </c>
      <c r="CS91" s="117">
        <f>((CT89)*0.025)+0.1*((CT89)*0.025)</f>
        <v>0</v>
      </c>
      <c r="CT91" s="95">
        <f>CS91</f>
        <v>0</v>
      </c>
    </row>
    <row r="92" spans="1:98" s="94" customFormat="1" x14ac:dyDescent="0.2">
      <c r="A92" s="212" t="s">
        <v>71</v>
      </c>
      <c r="B92" s="213"/>
      <c r="C92" s="213"/>
      <c r="D92" s="213"/>
      <c r="E92" s="214"/>
      <c r="F92" s="91"/>
      <c r="G92" s="118" t="s">
        <v>9</v>
      </c>
      <c r="H92" s="183">
        <f>(I45+I89-I84-I85)*0.04</f>
        <v>0</v>
      </c>
      <c r="I92" s="93">
        <f>H92</f>
        <v>0</v>
      </c>
      <c r="K92" s="210"/>
      <c r="L92" s="211"/>
      <c r="M92" s="211"/>
      <c r="N92" s="211"/>
      <c r="O92" s="211"/>
      <c r="P92" s="211"/>
      <c r="CJ92" s="119" t="e">
        <f>(CK89)*0.04</f>
        <v>#REF!</v>
      </c>
      <c r="CK92" s="120" t="e">
        <f>CJ92</f>
        <v>#REF!</v>
      </c>
      <c r="CM92" s="119" t="e">
        <f>(CN89)*0.04</f>
        <v>#REF!</v>
      </c>
      <c r="CN92" s="121" t="e">
        <f>CM92</f>
        <v>#REF!</v>
      </c>
      <c r="CP92" s="119">
        <f>(CQ89)*0.04</f>
        <v>0</v>
      </c>
      <c r="CQ92" s="121">
        <f>CP92</f>
        <v>0</v>
      </c>
      <c r="CS92" s="119">
        <f>(CT89)*0.04</f>
        <v>0</v>
      </c>
      <c r="CT92" s="121">
        <f>CS92</f>
        <v>0</v>
      </c>
    </row>
    <row r="93" spans="1:98" x14ac:dyDescent="0.2">
      <c r="A93" s="4"/>
      <c r="B93" s="5"/>
      <c r="C93" s="5"/>
      <c r="D93" s="5"/>
      <c r="E93" s="5"/>
      <c r="F93" s="70"/>
      <c r="G93" s="23"/>
      <c r="H93" s="46" t="s">
        <v>18</v>
      </c>
      <c r="I93" s="45">
        <f>SUM(I45,I89,I91,I92)</f>
        <v>0</v>
      </c>
      <c r="CJ93" s="37"/>
      <c r="CK93" s="89" t="e">
        <f>SUM(CK89,CK91,CK92)</f>
        <v>#REF!</v>
      </c>
      <c r="CN93" s="89" t="e">
        <f>SUM(CN89,CN91,CN92)</f>
        <v>#REF!</v>
      </c>
      <c r="CQ93" s="89">
        <f>SUM(CQ89,CQ91,CQ92)</f>
        <v>0</v>
      </c>
      <c r="CT93" s="109">
        <f>SUM(CT89,CT91:CT92)</f>
        <v>0</v>
      </c>
    </row>
    <row r="94" spans="1:98" x14ac:dyDescent="0.2">
      <c r="B94" s="51"/>
      <c r="C94" s="51"/>
      <c r="F94" s="71"/>
      <c r="H94" s="95"/>
      <c r="I94" s="95"/>
      <c r="J94" s="94"/>
      <c r="K94" s="208"/>
      <c r="L94" s="209"/>
      <c r="M94" s="209"/>
      <c r="N94" s="209"/>
      <c r="O94" s="209"/>
      <c r="P94" s="209"/>
    </row>
    <row r="95" spans="1:98" x14ac:dyDescent="0.2">
      <c r="F95" s="71"/>
    </row>
    <row r="96" spans="1:98" x14ac:dyDescent="0.2">
      <c r="F96" s="71"/>
    </row>
    <row r="97" spans="6:8" x14ac:dyDescent="0.2">
      <c r="F97" s="71"/>
    </row>
    <row r="98" spans="6:8" x14ac:dyDescent="0.2">
      <c r="F98" s="71"/>
    </row>
    <row r="99" spans="6:8" x14ac:dyDescent="0.2">
      <c r="F99" s="71"/>
      <c r="H99" s="87"/>
    </row>
    <row r="100" spans="6:8" x14ac:dyDescent="0.2">
      <c r="F100" s="71"/>
      <c r="H100" s="28"/>
    </row>
    <row r="101" spans="6:8" x14ac:dyDescent="0.2">
      <c r="F101" s="71"/>
    </row>
    <row r="102" spans="6:8" x14ac:dyDescent="0.2">
      <c r="F102" s="71"/>
    </row>
    <row r="103" spans="6:8" x14ac:dyDescent="0.2">
      <c r="F103" s="71"/>
    </row>
    <row r="104" spans="6:8" x14ac:dyDescent="0.2">
      <c r="F104" s="71"/>
    </row>
    <row r="105" spans="6:8" x14ac:dyDescent="0.2">
      <c r="F105" s="71"/>
    </row>
    <row r="106" spans="6:8" x14ac:dyDescent="0.2">
      <c r="F106" s="71"/>
    </row>
    <row r="107" spans="6:8" x14ac:dyDescent="0.2">
      <c r="F107" s="71"/>
    </row>
    <row r="108" spans="6:8" x14ac:dyDescent="0.2">
      <c r="F108" s="71"/>
    </row>
    <row r="109" spans="6:8" x14ac:dyDescent="0.2">
      <c r="F109" s="71"/>
    </row>
    <row r="110" spans="6:8" x14ac:dyDescent="0.2">
      <c r="F110" s="71"/>
    </row>
    <row r="111" spans="6:8" x14ac:dyDescent="0.2">
      <c r="F111" s="71"/>
    </row>
    <row r="112" spans="6:8" x14ac:dyDescent="0.2">
      <c r="F112" s="71"/>
    </row>
    <row r="113" spans="6:6" x14ac:dyDescent="0.2">
      <c r="F113" s="71"/>
    </row>
    <row r="114" spans="6:6" x14ac:dyDescent="0.2">
      <c r="F114" s="71"/>
    </row>
    <row r="115" spans="6:6" x14ac:dyDescent="0.2">
      <c r="F115" s="71"/>
    </row>
    <row r="116" spans="6:6" x14ac:dyDescent="0.2">
      <c r="F116" s="71"/>
    </row>
    <row r="117" spans="6:6" x14ac:dyDescent="0.2">
      <c r="F117" s="71"/>
    </row>
    <row r="118" spans="6:6" x14ac:dyDescent="0.2">
      <c r="F118" s="71"/>
    </row>
    <row r="119" spans="6:6" x14ac:dyDescent="0.2">
      <c r="F119" s="71"/>
    </row>
    <row r="120" spans="6:6" x14ac:dyDescent="0.2">
      <c r="F120" s="71"/>
    </row>
    <row r="121" spans="6:6" x14ac:dyDescent="0.2">
      <c r="F121" s="71"/>
    </row>
    <row r="122" spans="6:6" x14ac:dyDescent="0.2">
      <c r="F122" s="71"/>
    </row>
    <row r="123" spans="6:6" x14ac:dyDescent="0.2">
      <c r="F123" s="71"/>
    </row>
    <row r="124" spans="6:6" x14ac:dyDescent="0.2">
      <c r="F124" s="71"/>
    </row>
    <row r="125" spans="6:6" x14ac:dyDescent="0.2">
      <c r="F125" s="71"/>
    </row>
    <row r="126" spans="6:6" x14ac:dyDescent="0.2">
      <c r="F126" s="71"/>
    </row>
    <row r="127" spans="6:6" x14ac:dyDescent="0.2">
      <c r="F127" s="71"/>
    </row>
    <row r="128" spans="6:6" x14ac:dyDescent="0.2">
      <c r="F128" s="71"/>
    </row>
    <row r="129" spans="6:6" x14ac:dyDescent="0.2">
      <c r="F129" s="71"/>
    </row>
    <row r="130" spans="6:6" x14ac:dyDescent="0.2">
      <c r="F130" s="71"/>
    </row>
    <row r="131" spans="6:6" x14ac:dyDescent="0.2">
      <c r="F131" s="71"/>
    </row>
    <row r="132" spans="6:6" x14ac:dyDescent="0.2">
      <c r="F132" s="71"/>
    </row>
    <row r="133" spans="6:6" x14ac:dyDescent="0.2">
      <c r="F133" s="71"/>
    </row>
    <row r="134" spans="6:6" x14ac:dyDescent="0.2">
      <c r="F134" s="71"/>
    </row>
    <row r="135" spans="6:6" x14ac:dyDescent="0.2">
      <c r="F135" s="71"/>
    </row>
    <row r="136" spans="6:6" x14ac:dyDescent="0.2">
      <c r="F136" s="71"/>
    </row>
    <row r="137" spans="6:6" x14ac:dyDescent="0.2">
      <c r="F137" s="71"/>
    </row>
    <row r="138" spans="6:6" x14ac:dyDescent="0.2">
      <c r="F138" s="71"/>
    </row>
    <row r="139" spans="6:6" x14ac:dyDescent="0.2">
      <c r="F139" s="71"/>
    </row>
    <row r="140" spans="6:6" x14ac:dyDescent="0.2">
      <c r="F140" s="71"/>
    </row>
    <row r="141" spans="6:6" x14ac:dyDescent="0.2">
      <c r="F141" s="71"/>
    </row>
    <row r="142" spans="6:6" x14ac:dyDescent="0.2">
      <c r="F142" s="71"/>
    </row>
    <row r="143" spans="6:6" x14ac:dyDescent="0.2">
      <c r="F143" s="71"/>
    </row>
    <row r="144" spans="6:6" x14ac:dyDescent="0.2">
      <c r="F144" s="71"/>
    </row>
    <row r="145" spans="6:6" x14ac:dyDescent="0.2">
      <c r="F145" s="71"/>
    </row>
    <row r="146" spans="6:6" x14ac:dyDescent="0.2">
      <c r="F146" s="71"/>
    </row>
    <row r="147" spans="6:6" x14ac:dyDescent="0.2">
      <c r="F147" s="71"/>
    </row>
    <row r="148" spans="6:6" x14ac:dyDescent="0.2">
      <c r="F148" s="71"/>
    </row>
    <row r="149" spans="6:6" x14ac:dyDescent="0.2">
      <c r="F149" s="71"/>
    </row>
    <row r="150" spans="6:6" x14ac:dyDescent="0.2">
      <c r="F150" s="71"/>
    </row>
    <row r="151" spans="6:6" x14ac:dyDescent="0.2">
      <c r="F151" s="71"/>
    </row>
    <row r="152" spans="6:6" x14ac:dyDescent="0.2">
      <c r="F152" s="71"/>
    </row>
    <row r="153" spans="6:6" x14ac:dyDescent="0.2">
      <c r="F153" s="71"/>
    </row>
    <row r="154" spans="6:6" x14ac:dyDescent="0.2">
      <c r="F154" s="71"/>
    </row>
    <row r="155" spans="6:6" x14ac:dyDescent="0.2">
      <c r="F155" s="71"/>
    </row>
    <row r="156" spans="6:6" x14ac:dyDescent="0.2">
      <c r="F156" s="71"/>
    </row>
    <row r="157" spans="6:6" x14ac:dyDescent="0.2">
      <c r="F157" s="71"/>
    </row>
    <row r="158" spans="6:6" x14ac:dyDescent="0.2">
      <c r="F158" s="71"/>
    </row>
    <row r="159" spans="6:6" x14ac:dyDescent="0.2">
      <c r="F159" s="71"/>
    </row>
    <row r="160" spans="6:6" x14ac:dyDescent="0.2">
      <c r="F160" s="71"/>
    </row>
    <row r="161" spans="6:6" x14ac:dyDescent="0.2">
      <c r="F161" s="71"/>
    </row>
    <row r="162" spans="6:6" x14ac:dyDescent="0.2">
      <c r="F162" s="71"/>
    </row>
    <row r="163" spans="6:6" x14ac:dyDescent="0.2">
      <c r="F163" s="71"/>
    </row>
    <row r="164" spans="6:6" x14ac:dyDescent="0.2">
      <c r="F164" s="71"/>
    </row>
    <row r="165" spans="6:6" x14ac:dyDescent="0.2">
      <c r="F165" s="71"/>
    </row>
    <row r="166" spans="6:6" x14ac:dyDescent="0.2">
      <c r="F166" s="71"/>
    </row>
    <row r="167" spans="6:6" x14ac:dyDescent="0.2">
      <c r="F167" s="71"/>
    </row>
    <row r="168" spans="6:6" x14ac:dyDescent="0.2">
      <c r="F168" s="71"/>
    </row>
    <row r="169" spans="6:6" x14ac:dyDescent="0.2">
      <c r="F169" s="71"/>
    </row>
    <row r="170" spans="6:6" x14ac:dyDescent="0.2">
      <c r="F170" s="71"/>
    </row>
    <row r="171" spans="6:6" x14ac:dyDescent="0.2">
      <c r="F171" s="71"/>
    </row>
    <row r="172" spans="6:6" x14ac:dyDescent="0.2">
      <c r="F172" s="71"/>
    </row>
    <row r="173" spans="6:6" x14ac:dyDescent="0.2">
      <c r="F173" s="71"/>
    </row>
    <row r="174" spans="6:6" x14ac:dyDescent="0.2">
      <c r="F174" s="71"/>
    </row>
    <row r="175" spans="6:6" x14ac:dyDescent="0.2">
      <c r="F175" s="71"/>
    </row>
    <row r="176" spans="6:6" x14ac:dyDescent="0.2">
      <c r="F176" s="71"/>
    </row>
    <row r="177" spans="6:6" x14ac:dyDescent="0.2">
      <c r="F177" s="71"/>
    </row>
    <row r="178" spans="6:6" x14ac:dyDescent="0.2">
      <c r="F178" s="71"/>
    </row>
    <row r="179" spans="6:6" x14ac:dyDescent="0.2">
      <c r="F179" s="71"/>
    </row>
    <row r="180" spans="6:6" x14ac:dyDescent="0.2">
      <c r="F180" s="71"/>
    </row>
    <row r="181" spans="6:6" x14ac:dyDescent="0.2">
      <c r="F181" s="71"/>
    </row>
    <row r="182" spans="6:6" x14ac:dyDescent="0.2">
      <c r="F182" s="71"/>
    </row>
    <row r="183" spans="6:6" x14ac:dyDescent="0.2">
      <c r="F183" s="71"/>
    </row>
    <row r="184" spans="6:6" x14ac:dyDescent="0.2">
      <c r="F184" s="71"/>
    </row>
    <row r="185" spans="6:6" x14ac:dyDescent="0.2">
      <c r="F185" s="71"/>
    </row>
    <row r="186" spans="6:6" x14ac:dyDescent="0.2">
      <c r="F186" s="71"/>
    </row>
    <row r="187" spans="6:6" x14ac:dyDescent="0.2">
      <c r="F187" s="71"/>
    </row>
    <row r="188" spans="6:6" x14ac:dyDescent="0.2">
      <c r="F188" s="71"/>
    </row>
    <row r="189" spans="6:6" x14ac:dyDescent="0.2">
      <c r="F189" s="71"/>
    </row>
    <row r="190" spans="6:6" x14ac:dyDescent="0.2">
      <c r="F190" s="71"/>
    </row>
    <row r="191" spans="6:6" x14ac:dyDescent="0.2">
      <c r="F191" s="71"/>
    </row>
    <row r="192" spans="6:6" x14ac:dyDescent="0.2">
      <c r="F192" s="71"/>
    </row>
    <row r="193" spans="6:6" x14ac:dyDescent="0.2">
      <c r="F193" s="71"/>
    </row>
    <row r="194" spans="6:6" x14ac:dyDescent="0.2">
      <c r="F194" s="71"/>
    </row>
    <row r="195" spans="6:6" x14ac:dyDescent="0.2">
      <c r="F195" s="71"/>
    </row>
    <row r="196" spans="6:6" x14ac:dyDescent="0.2">
      <c r="F196" s="71"/>
    </row>
    <row r="197" spans="6:6" x14ac:dyDescent="0.2">
      <c r="F197" s="71"/>
    </row>
    <row r="198" spans="6:6" x14ac:dyDescent="0.2">
      <c r="F198" s="71"/>
    </row>
    <row r="199" spans="6:6" x14ac:dyDescent="0.2">
      <c r="F199" s="71"/>
    </row>
    <row r="200" spans="6:6" x14ac:dyDescent="0.2">
      <c r="F200" s="71"/>
    </row>
    <row r="201" spans="6:6" x14ac:dyDescent="0.2">
      <c r="F201" s="71"/>
    </row>
    <row r="202" spans="6:6" x14ac:dyDescent="0.2">
      <c r="F202" s="71"/>
    </row>
    <row r="203" spans="6:6" x14ac:dyDescent="0.2">
      <c r="F203" s="71"/>
    </row>
    <row r="204" spans="6:6" x14ac:dyDescent="0.2">
      <c r="F204" s="71"/>
    </row>
    <row r="205" spans="6:6" x14ac:dyDescent="0.2">
      <c r="F205" s="71"/>
    </row>
    <row r="206" spans="6:6" x14ac:dyDescent="0.2">
      <c r="F206" s="71"/>
    </row>
    <row r="207" spans="6:6" x14ac:dyDescent="0.2">
      <c r="F207" s="71"/>
    </row>
    <row r="208" spans="6:6" x14ac:dyDescent="0.2">
      <c r="F208" s="71"/>
    </row>
    <row r="209" spans="6:6" x14ac:dyDescent="0.2">
      <c r="F209" s="71"/>
    </row>
    <row r="210" spans="6:6" x14ac:dyDescent="0.2">
      <c r="F210" s="71"/>
    </row>
    <row r="211" spans="6:6" x14ac:dyDescent="0.2">
      <c r="F211" s="71"/>
    </row>
    <row r="212" spans="6:6" x14ac:dyDescent="0.2">
      <c r="F212" s="71"/>
    </row>
    <row r="213" spans="6:6" x14ac:dyDescent="0.2">
      <c r="F213" s="71"/>
    </row>
    <row r="214" spans="6:6" x14ac:dyDescent="0.2">
      <c r="F214" s="71"/>
    </row>
    <row r="215" spans="6:6" x14ac:dyDescent="0.2">
      <c r="F215" s="71"/>
    </row>
    <row r="216" spans="6:6" x14ac:dyDescent="0.2">
      <c r="F216" s="71"/>
    </row>
    <row r="217" spans="6:6" x14ac:dyDescent="0.2">
      <c r="F217" s="71"/>
    </row>
    <row r="218" spans="6:6" x14ac:dyDescent="0.2">
      <c r="F218" s="71"/>
    </row>
    <row r="219" spans="6:6" x14ac:dyDescent="0.2">
      <c r="F219" s="71"/>
    </row>
    <row r="220" spans="6:6" x14ac:dyDescent="0.2">
      <c r="F220" s="71"/>
    </row>
    <row r="221" spans="6:6" x14ac:dyDescent="0.2">
      <c r="F221" s="71"/>
    </row>
    <row r="222" spans="6:6" x14ac:dyDescent="0.2">
      <c r="F222" s="71"/>
    </row>
    <row r="223" spans="6:6" x14ac:dyDescent="0.2">
      <c r="F223" s="71"/>
    </row>
    <row r="224" spans="6:6" x14ac:dyDescent="0.2">
      <c r="F224" s="71"/>
    </row>
    <row r="225" spans="6:6" x14ac:dyDescent="0.2">
      <c r="F225" s="71"/>
    </row>
    <row r="226" spans="6:6" x14ac:dyDescent="0.2">
      <c r="F226" s="71"/>
    </row>
    <row r="227" spans="6:6" x14ac:dyDescent="0.2">
      <c r="F227" s="71"/>
    </row>
    <row r="228" spans="6:6" x14ac:dyDescent="0.2">
      <c r="F228" s="71"/>
    </row>
    <row r="229" spans="6:6" x14ac:dyDescent="0.2">
      <c r="F229" s="71"/>
    </row>
    <row r="230" spans="6:6" x14ac:dyDescent="0.2">
      <c r="F230" s="71"/>
    </row>
    <row r="231" spans="6:6" x14ac:dyDescent="0.2">
      <c r="F231" s="71"/>
    </row>
    <row r="232" spans="6:6" x14ac:dyDescent="0.2">
      <c r="F232" s="71"/>
    </row>
    <row r="233" spans="6:6" x14ac:dyDescent="0.2">
      <c r="F233" s="71"/>
    </row>
    <row r="234" spans="6:6" x14ac:dyDescent="0.2">
      <c r="F234" s="71"/>
    </row>
    <row r="235" spans="6:6" x14ac:dyDescent="0.2">
      <c r="F235" s="71"/>
    </row>
    <row r="236" spans="6:6" x14ac:dyDescent="0.2">
      <c r="F236" s="71"/>
    </row>
    <row r="237" spans="6:6" x14ac:dyDescent="0.2">
      <c r="F237" s="71"/>
    </row>
    <row r="238" spans="6:6" x14ac:dyDescent="0.2">
      <c r="F238" s="71"/>
    </row>
    <row r="239" spans="6:6" x14ac:dyDescent="0.2">
      <c r="F239" s="71"/>
    </row>
    <row r="240" spans="6:6" x14ac:dyDescent="0.2">
      <c r="F240" s="71"/>
    </row>
    <row r="241" spans="6:6" x14ac:dyDescent="0.2">
      <c r="F241" s="71"/>
    </row>
    <row r="242" spans="6:6" x14ac:dyDescent="0.2">
      <c r="F242" s="71"/>
    </row>
    <row r="243" spans="6:6" x14ac:dyDescent="0.2">
      <c r="F243" s="71"/>
    </row>
    <row r="244" spans="6:6" x14ac:dyDescent="0.2">
      <c r="F244" s="71"/>
    </row>
    <row r="245" spans="6:6" x14ac:dyDescent="0.2">
      <c r="F245" s="71"/>
    </row>
    <row r="246" spans="6:6" x14ac:dyDescent="0.2">
      <c r="F246" s="71"/>
    </row>
    <row r="247" spans="6:6" x14ac:dyDescent="0.2">
      <c r="F247" s="71"/>
    </row>
    <row r="248" spans="6:6" x14ac:dyDescent="0.2">
      <c r="F248" s="71"/>
    </row>
    <row r="249" spans="6:6" x14ac:dyDescent="0.2">
      <c r="F249" s="71"/>
    </row>
    <row r="250" spans="6:6" x14ac:dyDescent="0.2">
      <c r="F250" s="71"/>
    </row>
    <row r="251" spans="6:6" x14ac:dyDescent="0.2">
      <c r="F251" s="71"/>
    </row>
    <row r="252" spans="6:6" x14ac:dyDescent="0.2">
      <c r="F252" s="71"/>
    </row>
    <row r="253" spans="6:6" x14ac:dyDescent="0.2">
      <c r="F253" s="71"/>
    </row>
    <row r="254" spans="6:6" x14ac:dyDescent="0.2">
      <c r="F254" s="71"/>
    </row>
    <row r="255" spans="6:6" x14ac:dyDescent="0.2">
      <c r="F255" s="71"/>
    </row>
    <row r="256" spans="6:6" x14ac:dyDescent="0.2">
      <c r="F256" s="71"/>
    </row>
    <row r="257" spans="6:6" x14ac:dyDescent="0.2">
      <c r="F257" s="71"/>
    </row>
    <row r="258" spans="6:6" x14ac:dyDescent="0.2">
      <c r="F258" s="71"/>
    </row>
    <row r="259" spans="6:6" x14ac:dyDescent="0.2">
      <c r="F259" s="71"/>
    </row>
    <row r="260" spans="6:6" x14ac:dyDescent="0.2">
      <c r="F260" s="71"/>
    </row>
    <row r="261" spans="6:6" x14ac:dyDescent="0.2">
      <c r="F261" s="71"/>
    </row>
    <row r="262" spans="6:6" x14ac:dyDescent="0.2">
      <c r="F262" s="71"/>
    </row>
    <row r="263" spans="6:6" x14ac:dyDescent="0.2">
      <c r="F263" s="71"/>
    </row>
    <row r="264" spans="6:6" x14ac:dyDescent="0.2">
      <c r="F264" s="71"/>
    </row>
    <row r="265" spans="6:6" x14ac:dyDescent="0.2">
      <c r="F265" s="71"/>
    </row>
    <row r="266" spans="6:6" x14ac:dyDescent="0.2">
      <c r="F266" s="71"/>
    </row>
    <row r="267" spans="6:6" x14ac:dyDescent="0.2">
      <c r="F267" s="71"/>
    </row>
    <row r="268" spans="6:6" x14ac:dyDescent="0.2">
      <c r="F268" s="71"/>
    </row>
    <row r="269" spans="6:6" x14ac:dyDescent="0.2">
      <c r="F269" s="71"/>
    </row>
    <row r="270" spans="6:6" x14ac:dyDescent="0.2">
      <c r="F270" s="71"/>
    </row>
    <row r="271" spans="6:6" x14ac:dyDescent="0.2">
      <c r="F271" s="71"/>
    </row>
    <row r="272" spans="6:6" x14ac:dyDescent="0.2">
      <c r="F272" s="71"/>
    </row>
    <row r="273" spans="6:6" x14ac:dyDescent="0.2">
      <c r="F273" s="71"/>
    </row>
    <row r="274" spans="6:6" x14ac:dyDescent="0.2">
      <c r="F274" s="71"/>
    </row>
    <row r="275" spans="6:6" x14ac:dyDescent="0.2">
      <c r="F275" s="71"/>
    </row>
    <row r="276" spans="6:6" x14ac:dyDescent="0.2">
      <c r="F276" s="71"/>
    </row>
    <row r="277" spans="6:6" x14ac:dyDescent="0.2">
      <c r="F277" s="71"/>
    </row>
    <row r="278" spans="6:6" x14ac:dyDescent="0.2">
      <c r="F278" s="71"/>
    </row>
    <row r="279" spans="6:6" x14ac:dyDescent="0.2">
      <c r="F279" s="71"/>
    </row>
    <row r="280" spans="6:6" x14ac:dyDescent="0.2">
      <c r="F280" s="71"/>
    </row>
    <row r="281" spans="6:6" x14ac:dyDescent="0.2">
      <c r="F281" s="71"/>
    </row>
    <row r="282" spans="6:6" x14ac:dyDescent="0.2">
      <c r="F282" s="71"/>
    </row>
    <row r="283" spans="6:6" x14ac:dyDescent="0.2">
      <c r="F283" s="71"/>
    </row>
    <row r="284" spans="6:6" x14ac:dyDescent="0.2">
      <c r="F284" s="71"/>
    </row>
    <row r="285" spans="6:6" x14ac:dyDescent="0.2">
      <c r="F285" s="71"/>
    </row>
    <row r="286" spans="6:6" x14ac:dyDescent="0.2">
      <c r="F286" s="71"/>
    </row>
    <row r="287" spans="6:6" x14ac:dyDescent="0.2">
      <c r="F287" s="71"/>
    </row>
    <row r="288" spans="6:6" x14ac:dyDescent="0.2">
      <c r="F288" s="71"/>
    </row>
    <row r="289" spans="6:6" x14ac:dyDescent="0.2">
      <c r="F289" s="71"/>
    </row>
    <row r="290" spans="6:6" x14ac:dyDescent="0.2">
      <c r="F290" s="71"/>
    </row>
    <row r="291" spans="6:6" x14ac:dyDescent="0.2">
      <c r="F291" s="71"/>
    </row>
    <row r="292" spans="6:6" x14ac:dyDescent="0.2">
      <c r="F292" s="71"/>
    </row>
    <row r="293" spans="6:6" x14ac:dyDescent="0.2">
      <c r="F293" s="71"/>
    </row>
    <row r="294" spans="6:6" x14ac:dyDescent="0.2">
      <c r="F294" s="71"/>
    </row>
    <row r="295" spans="6:6" x14ac:dyDescent="0.2">
      <c r="F295" s="71"/>
    </row>
    <row r="296" spans="6:6" x14ac:dyDescent="0.2">
      <c r="F296" s="71"/>
    </row>
    <row r="297" spans="6:6" x14ac:dyDescent="0.2">
      <c r="F297" s="71"/>
    </row>
    <row r="298" spans="6:6" x14ac:dyDescent="0.2">
      <c r="F298" s="71"/>
    </row>
    <row r="299" spans="6:6" x14ac:dyDescent="0.2">
      <c r="F299" s="71"/>
    </row>
    <row r="300" spans="6:6" x14ac:dyDescent="0.2">
      <c r="F300" s="71"/>
    </row>
    <row r="301" spans="6:6" x14ac:dyDescent="0.2">
      <c r="F301" s="71"/>
    </row>
    <row r="302" spans="6:6" x14ac:dyDescent="0.2">
      <c r="F302" s="71"/>
    </row>
    <row r="303" spans="6:6" x14ac:dyDescent="0.2">
      <c r="F303" s="71"/>
    </row>
    <row r="304" spans="6:6" x14ac:dyDescent="0.2">
      <c r="F304" s="71"/>
    </row>
    <row r="305" spans="6:6" x14ac:dyDescent="0.2">
      <c r="F305" s="71"/>
    </row>
    <row r="306" spans="6:6" x14ac:dyDescent="0.2">
      <c r="F306" s="71"/>
    </row>
    <row r="307" spans="6:6" x14ac:dyDescent="0.2">
      <c r="F307" s="71"/>
    </row>
    <row r="308" spans="6:6" x14ac:dyDescent="0.2">
      <c r="F308" s="71"/>
    </row>
    <row r="309" spans="6:6" x14ac:dyDescent="0.2">
      <c r="F309" s="71"/>
    </row>
    <row r="310" spans="6:6" x14ac:dyDescent="0.2">
      <c r="F310" s="71"/>
    </row>
    <row r="311" spans="6:6" x14ac:dyDescent="0.2">
      <c r="F311" s="71"/>
    </row>
    <row r="312" spans="6:6" x14ac:dyDescent="0.2">
      <c r="F312" s="71"/>
    </row>
    <row r="313" spans="6:6" x14ac:dyDescent="0.2">
      <c r="F313" s="71"/>
    </row>
    <row r="314" spans="6:6" x14ac:dyDescent="0.2">
      <c r="F314" s="71"/>
    </row>
    <row r="315" spans="6:6" x14ac:dyDescent="0.2">
      <c r="F315" s="71"/>
    </row>
    <row r="316" spans="6:6" x14ac:dyDescent="0.2">
      <c r="F316" s="71"/>
    </row>
    <row r="317" spans="6:6" x14ac:dyDescent="0.2">
      <c r="F317" s="71"/>
    </row>
    <row r="318" spans="6:6" x14ac:dyDescent="0.2">
      <c r="F318" s="71"/>
    </row>
    <row r="319" spans="6:6" x14ac:dyDescent="0.2">
      <c r="F319" s="71"/>
    </row>
    <row r="320" spans="6:6" x14ac:dyDescent="0.2">
      <c r="F320" s="71"/>
    </row>
    <row r="321" spans="6:6" x14ac:dyDescent="0.2">
      <c r="F321" s="71"/>
    </row>
    <row r="322" spans="6:6" x14ac:dyDescent="0.2">
      <c r="F322" s="71"/>
    </row>
    <row r="323" spans="6:6" x14ac:dyDescent="0.2">
      <c r="F323" s="71"/>
    </row>
    <row r="324" spans="6:6" x14ac:dyDescent="0.2">
      <c r="F324" s="71"/>
    </row>
    <row r="325" spans="6:6" x14ac:dyDescent="0.2">
      <c r="F325" s="71"/>
    </row>
    <row r="326" spans="6:6" x14ac:dyDescent="0.2">
      <c r="F326" s="71"/>
    </row>
    <row r="327" spans="6:6" x14ac:dyDescent="0.2">
      <c r="F327" s="71"/>
    </row>
    <row r="328" spans="6:6" x14ac:dyDescent="0.2">
      <c r="F328" s="71"/>
    </row>
    <row r="329" spans="6:6" x14ac:dyDescent="0.2">
      <c r="F329" s="71"/>
    </row>
    <row r="330" spans="6:6" x14ac:dyDescent="0.2">
      <c r="F330" s="71"/>
    </row>
    <row r="331" spans="6:6" x14ac:dyDescent="0.2">
      <c r="F331" s="71"/>
    </row>
    <row r="332" spans="6:6" x14ac:dyDescent="0.2">
      <c r="F332" s="71"/>
    </row>
    <row r="333" spans="6:6" x14ac:dyDescent="0.2">
      <c r="F333" s="71"/>
    </row>
    <row r="334" spans="6:6" x14ac:dyDescent="0.2">
      <c r="F334" s="71"/>
    </row>
    <row r="335" spans="6:6" x14ac:dyDescent="0.2">
      <c r="F335" s="71"/>
    </row>
    <row r="336" spans="6:6" x14ac:dyDescent="0.2">
      <c r="F336" s="71"/>
    </row>
    <row r="337" spans="6:6" x14ac:dyDescent="0.2">
      <c r="F337" s="71"/>
    </row>
    <row r="338" spans="6:6" x14ac:dyDescent="0.2">
      <c r="F338" s="71"/>
    </row>
    <row r="339" spans="6:6" x14ac:dyDescent="0.2">
      <c r="F339" s="71"/>
    </row>
    <row r="340" spans="6:6" x14ac:dyDescent="0.2">
      <c r="F340" s="71"/>
    </row>
    <row r="341" spans="6:6" x14ac:dyDescent="0.2">
      <c r="F341" s="71"/>
    </row>
    <row r="342" spans="6:6" x14ac:dyDescent="0.2">
      <c r="F342" s="71"/>
    </row>
    <row r="343" spans="6:6" x14ac:dyDescent="0.2">
      <c r="F343" s="71"/>
    </row>
    <row r="344" spans="6:6" x14ac:dyDescent="0.2">
      <c r="F344" s="71"/>
    </row>
    <row r="345" spans="6:6" x14ac:dyDescent="0.2">
      <c r="F345" s="71"/>
    </row>
    <row r="346" spans="6:6" x14ac:dyDescent="0.2">
      <c r="F346" s="71"/>
    </row>
    <row r="347" spans="6:6" x14ac:dyDescent="0.2">
      <c r="F347" s="71"/>
    </row>
    <row r="348" spans="6:6" x14ac:dyDescent="0.2">
      <c r="F348" s="71"/>
    </row>
    <row r="349" spans="6:6" x14ac:dyDescent="0.2">
      <c r="F349" s="71"/>
    </row>
    <row r="350" spans="6:6" x14ac:dyDescent="0.2">
      <c r="F350" s="71"/>
    </row>
    <row r="351" spans="6:6" x14ac:dyDescent="0.2">
      <c r="F351" s="71"/>
    </row>
    <row r="352" spans="6:6" x14ac:dyDescent="0.2">
      <c r="F352" s="71"/>
    </row>
    <row r="353" spans="6:6" x14ac:dyDescent="0.2">
      <c r="F353" s="71"/>
    </row>
    <row r="354" spans="6:6" x14ac:dyDescent="0.2">
      <c r="F354" s="71"/>
    </row>
    <row r="355" spans="6:6" x14ac:dyDescent="0.2">
      <c r="F355" s="71"/>
    </row>
    <row r="356" spans="6:6" x14ac:dyDescent="0.2">
      <c r="F356" s="71"/>
    </row>
    <row r="357" spans="6:6" x14ac:dyDescent="0.2">
      <c r="F357" s="71"/>
    </row>
    <row r="358" spans="6:6" x14ac:dyDescent="0.2">
      <c r="F358" s="71"/>
    </row>
    <row r="359" spans="6:6" x14ac:dyDescent="0.2">
      <c r="F359" s="71"/>
    </row>
    <row r="360" spans="6:6" x14ac:dyDescent="0.2">
      <c r="F360" s="71"/>
    </row>
    <row r="361" spans="6:6" x14ac:dyDescent="0.2">
      <c r="F361" s="71"/>
    </row>
    <row r="362" spans="6:6" x14ac:dyDescent="0.2">
      <c r="F362" s="71"/>
    </row>
    <row r="363" spans="6:6" x14ac:dyDescent="0.2">
      <c r="F363" s="71"/>
    </row>
    <row r="364" spans="6:6" x14ac:dyDescent="0.2">
      <c r="F364" s="71"/>
    </row>
    <row r="365" spans="6:6" x14ac:dyDescent="0.2">
      <c r="F365" s="71"/>
    </row>
    <row r="366" spans="6:6" x14ac:dyDescent="0.2">
      <c r="F366" s="71"/>
    </row>
    <row r="367" spans="6:6" x14ac:dyDescent="0.2">
      <c r="F367" s="71"/>
    </row>
    <row r="368" spans="6:6" x14ac:dyDescent="0.2">
      <c r="F368" s="71"/>
    </row>
    <row r="369" spans="6:6" x14ac:dyDescent="0.2">
      <c r="F369" s="71"/>
    </row>
    <row r="370" spans="6:6" x14ac:dyDescent="0.2">
      <c r="F370" s="71"/>
    </row>
    <row r="371" spans="6:6" x14ac:dyDescent="0.2">
      <c r="F371" s="71"/>
    </row>
    <row r="372" spans="6:6" x14ac:dyDescent="0.2">
      <c r="F372" s="71"/>
    </row>
    <row r="373" spans="6:6" x14ac:dyDescent="0.2">
      <c r="F373" s="71"/>
    </row>
    <row r="374" spans="6:6" x14ac:dyDescent="0.2">
      <c r="F374" s="71"/>
    </row>
    <row r="375" spans="6:6" x14ac:dyDescent="0.2">
      <c r="F375" s="71"/>
    </row>
    <row r="376" spans="6:6" x14ac:dyDescent="0.2">
      <c r="F376" s="71"/>
    </row>
    <row r="377" spans="6:6" x14ac:dyDescent="0.2">
      <c r="F377" s="71"/>
    </row>
    <row r="378" spans="6:6" x14ac:dyDescent="0.2">
      <c r="F378" s="71"/>
    </row>
    <row r="379" spans="6:6" x14ac:dyDescent="0.2">
      <c r="F379" s="71"/>
    </row>
    <row r="380" spans="6:6" x14ac:dyDescent="0.2">
      <c r="F380" s="71"/>
    </row>
    <row r="381" spans="6:6" x14ac:dyDescent="0.2">
      <c r="F381" s="71"/>
    </row>
    <row r="382" spans="6:6" x14ac:dyDescent="0.2">
      <c r="F382" s="71"/>
    </row>
    <row r="383" spans="6:6" x14ac:dyDescent="0.2">
      <c r="F383" s="71"/>
    </row>
    <row r="384" spans="6:6" x14ac:dyDescent="0.2">
      <c r="F384" s="71"/>
    </row>
    <row r="385" spans="6:6" x14ac:dyDescent="0.2">
      <c r="F385" s="71"/>
    </row>
    <row r="386" spans="6:6" x14ac:dyDescent="0.2">
      <c r="F386" s="71"/>
    </row>
    <row r="387" spans="6:6" x14ac:dyDescent="0.2">
      <c r="F387" s="71"/>
    </row>
    <row r="388" spans="6:6" x14ac:dyDescent="0.2">
      <c r="F388" s="71"/>
    </row>
    <row r="389" spans="6:6" x14ac:dyDescent="0.2">
      <c r="F389" s="71"/>
    </row>
    <row r="390" spans="6:6" x14ac:dyDescent="0.2">
      <c r="F390" s="71"/>
    </row>
    <row r="391" spans="6:6" x14ac:dyDescent="0.2">
      <c r="F391" s="71"/>
    </row>
    <row r="392" spans="6:6" x14ac:dyDescent="0.2">
      <c r="F392" s="71"/>
    </row>
    <row r="393" spans="6:6" x14ac:dyDescent="0.2">
      <c r="F393" s="71"/>
    </row>
    <row r="394" spans="6:6" x14ac:dyDescent="0.2">
      <c r="F394" s="71"/>
    </row>
    <row r="395" spans="6:6" x14ac:dyDescent="0.2">
      <c r="F395" s="71"/>
    </row>
    <row r="396" spans="6:6" x14ac:dyDescent="0.2">
      <c r="F396" s="71"/>
    </row>
    <row r="397" spans="6:6" x14ac:dyDescent="0.2">
      <c r="F397" s="71"/>
    </row>
    <row r="398" spans="6:6" x14ac:dyDescent="0.2">
      <c r="F398" s="71"/>
    </row>
    <row r="399" spans="6:6" x14ac:dyDescent="0.2">
      <c r="F399" s="71"/>
    </row>
    <row r="400" spans="6:6" x14ac:dyDescent="0.2">
      <c r="F400" s="71"/>
    </row>
    <row r="401" spans="6:6" x14ac:dyDescent="0.2">
      <c r="F401" s="71"/>
    </row>
    <row r="402" spans="6:6" x14ac:dyDescent="0.2">
      <c r="F402" s="71"/>
    </row>
    <row r="403" spans="6:6" x14ac:dyDescent="0.2">
      <c r="F403" s="71"/>
    </row>
    <row r="404" spans="6:6" x14ac:dyDescent="0.2">
      <c r="F404" s="71"/>
    </row>
    <row r="405" spans="6:6" x14ac:dyDescent="0.2">
      <c r="F405" s="71"/>
    </row>
    <row r="406" spans="6:6" x14ac:dyDescent="0.2">
      <c r="F406" s="71"/>
    </row>
    <row r="407" spans="6:6" x14ac:dyDescent="0.2">
      <c r="F407" s="71"/>
    </row>
    <row r="408" spans="6:6" x14ac:dyDescent="0.2">
      <c r="F408" s="71"/>
    </row>
    <row r="409" spans="6:6" x14ac:dyDescent="0.2">
      <c r="F409" s="71"/>
    </row>
    <row r="410" spans="6:6" x14ac:dyDescent="0.2">
      <c r="F410" s="71"/>
    </row>
    <row r="411" spans="6:6" x14ac:dyDescent="0.2">
      <c r="F411" s="71"/>
    </row>
    <row r="412" spans="6:6" x14ac:dyDescent="0.2">
      <c r="F412" s="71"/>
    </row>
    <row r="413" spans="6:6" x14ac:dyDescent="0.2">
      <c r="F413" s="71"/>
    </row>
    <row r="414" spans="6:6" x14ac:dyDescent="0.2">
      <c r="F414" s="71"/>
    </row>
    <row r="415" spans="6:6" x14ac:dyDescent="0.2">
      <c r="F415" s="71"/>
    </row>
    <row r="416" spans="6:6" x14ac:dyDescent="0.2">
      <c r="F416" s="71"/>
    </row>
    <row r="417" spans="6:6" x14ac:dyDescent="0.2">
      <c r="F417" s="71"/>
    </row>
    <row r="418" spans="6:6" x14ac:dyDescent="0.2">
      <c r="F418" s="71"/>
    </row>
    <row r="419" spans="6:6" x14ac:dyDescent="0.2">
      <c r="F419" s="71"/>
    </row>
    <row r="420" spans="6:6" x14ac:dyDescent="0.2">
      <c r="F420" s="71"/>
    </row>
    <row r="421" spans="6:6" x14ac:dyDescent="0.2">
      <c r="F421" s="71"/>
    </row>
    <row r="422" spans="6:6" x14ac:dyDescent="0.2">
      <c r="F422" s="71"/>
    </row>
    <row r="423" spans="6:6" x14ac:dyDescent="0.2">
      <c r="F423" s="71"/>
    </row>
    <row r="424" spans="6:6" x14ac:dyDescent="0.2">
      <c r="F424" s="71"/>
    </row>
    <row r="425" spans="6:6" x14ac:dyDescent="0.2">
      <c r="F425" s="71"/>
    </row>
    <row r="426" spans="6:6" x14ac:dyDescent="0.2">
      <c r="F426" s="71"/>
    </row>
    <row r="427" spans="6:6" x14ac:dyDescent="0.2">
      <c r="F427" s="71"/>
    </row>
    <row r="428" spans="6:6" x14ac:dyDescent="0.2">
      <c r="F428" s="71"/>
    </row>
    <row r="429" spans="6:6" x14ac:dyDescent="0.2">
      <c r="F429" s="71"/>
    </row>
    <row r="430" spans="6:6" x14ac:dyDescent="0.2">
      <c r="F430" s="71"/>
    </row>
    <row r="431" spans="6:6" x14ac:dyDescent="0.2">
      <c r="F431" s="71"/>
    </row>
    <row r="432" spans="6:6" x14ac:dyDescent="0.2">
      <c r="F432" s="71"/>
    </row>
    <row r="433" spans="6:6" x14ac:dyDescent="0.2">
      <c r="F433" s="71"/>
    </row>
    <row r="434" spans="6:6" x14ac:dyDescent="0.2">
      <c r="F434" s="71"/>
    </row>
    <row r="435" spans="6:6" x14ac:dyDescent="0.2">
      <c r="F435" s="71"/>
    </row>
    <row r="436" spans="6:6" x14ac:dyDescent="0.2">
      <c r="F436" s="71"/>
    </row>
    <row r="437" spans="6:6" x14ac:dyDescent="0.2">
      <c r="F437" s="71"/>
    </row>
    <row r="438" spans="6:6" x14ac:dyDescent="0.2">
      <c r="F438" s="71"/>
    </row>
    <row r="439" spans="6:6" x14ac:dyDescent="0.2">
      <c r="F439" s="71"/>
    </row>
    <row r="440" spans="6:6" x14ac:dyDescent="0.2">
      <c r="F440" s="71"/>
    </row>
    <row r="441" spans="6:6" x14ac:dyDescent="0.2">
      <c r="F441" s="71"/>
    </row>
    <row r="442" spans="6:6" x14ac:dyDescent="0.2">
      <c r="F442" s="71"/>
    </row>
    <row r="443" spans="6:6" x14ac:dyDescent="0.2">
      <c r="F443" s="71"/>
    </row>
    <row r="444" spans="6:6" x14ac:dyDescent="0.2">
      <c r="F444" s="71"/>
    </row>
    <row r="445" spans="6:6" x14ac:dyDescent="0.2">
      <c r="F445" s="71"/>
    </row>
    <row r="446" spans="6:6" x14ac:dyDescent="0.2">
      <c r="F446" s="71"/>
    </row>
    <row r="447" spans="6:6" x14ac:dyDescent="0.2">
      <c r="F447" s="71"/>
    </row>
    <row r="448" spans="6:6" x14ac:dyDescent="0.2">
      <c r="F448" s="71"/>
    </row>
    <row r="449" spans="6:6" x14ac:dyDescent="0.2">
      <c r="F449" s="71"/>
    </row>
    <row r="450" spans="6:6" x14ac:dyDescent="0.2">
      <c r="F450" s="71"/>
    </row>
    <row r="451" spans="6:6" x14ac:dyDescent="0.2">
      <c r="F451" s="71"/>
    </row>
    <row r="452" spans="6:6" x14ac:dyDescent="0.2">
      <c r="F452" s="71"/>
    </row>
    <row r="453" spans="6:6" x14ac:dyDescent="0.2">
      <c r="F453" s="71"/>
    </row>
    <row r="454" spans="6:6" x14ac:dyDescent="0.2">
      <c r="F454" s="71"/>
    </row>
    <row r="455" spans="6:6" x14ac:dyDescent="0.2">
      <c r="F455" s="71"/>
    </row>
    <row r="456" spans="6:6" x14ac:dyDescent="0.2">
      <c r="F456" s="71"/>
    </row>
    <row r="457" spans="6:6" x14ac:dyDescent="0.2">
      <c r="F457" s="71"/>
    </row>
    <row r="458" spans="6:6" x14ac:dyDescent="0.2">
      <c r="F458" s="71"/>
    </row>
    <row r="459" spans="6:6" x14ac:dyDescent="0.2">
      <c r="F459" s="71"/>
    </row>
    <row r="460" spans="6:6" x14ac:dyDescent="0.2">
      <c r="F460" s="71"/>
    </row>
    <row r="461" spans="6:6" x14ac:dyDescent="0.2">
      <c r="F461" s="71"/>
    </row>
    <row r="462" spans="6:6" x14ac:dyDescent="0.2">
      <c r="F462" s="71"/>
    </row>
    <row r="463" spans="6:6" x14ac:dyDescent="0.2">
      <c r="F463" s="71"/>
    </row>
    <row r="464" spans="6:6" x14ac:dyDescent="0.2">
      <c r="F464" s="71"/>
    </row>
    <row r="465" spans="6:6" x14ac:dyDescent="0.2">
      <c r="F465" s="71"/>
    </row>
    <row r="466" spans="6:6" x14ac:dyDescent="0.2">
      <c r="F466" s="71"/>
    </row>
    <row r="467" spans="6:6" x14ac:dyDescent="0.2">
      <c r="F467" s="71"/>
    </row>
    <row r="468" spans="6:6" x14ac:dyDescent="0.2">
      <c r="F468" s="71"/>
    </row>
    <row r="469" spans="6:6" x14ac:dyDescent="0.2">
      <c r="F469" s="71"/>
    </row>
    <row r="470" spans="6:6" x14ac:dyDescent="0.2">
      <c r="F470" s="71"/>
    </row>
    <row r="471" spans="6:6" x14ac:dyDescent="0.2">
      <c r="F471" s="71"/>
    </row>
    <row r="472" spans="6:6" x14ac:dyDescent="0.2">
      <c r="F472" s="71"/>
    </row>
    <row r="473" spans="6:6" x14ac:dyDescent="0.2">
      <c r="F473" s="71"/>
    </row>
    <row r="474" spans="6:6" x14ac:dyDescent="0.2">
      <c r="F474" s="71"/>
    </row>
    <row r="475" spans="6:6" x14ac:dyDescent="0.2">
      <c r="F475" s="71"/>
    </row>
    <row r="476" spans="6:6" x14ac:dyDescent="0.2">
      <c r="F476" s="71"/>
    </row>
    <row r="477" spans="6:6" x14ac:dyDescent="0.2">
      <c r="F477" s="71"/>
    </row>
    <row r="478" spans="6:6" x14ac:dyDescent="0.2">
      <c r="F478" s="71"/>
    </row>
    <row r="479" spans="6:6" x14ac:dyDescent="0.2">
      <c r="F479" s="71"/>
    </row>
    <row r="480" spans="6:6" x14ac:dyDescent="0.2">
      <c r="F480" s="71"/>
    </row>
    <row r="481" spans="6:6" x14ac:dyDescent="0.2">
      <c r="F481" s="71"/>
    </row>
    <row r="482" spans="6:6" x14ac:dyDescent="0.2">
      <c r="F482" s="71"/>
    </row>
    <row r="483" spans="6:6" x14ac:dyDescent="0.2">
      <c r="F483" s="71"/>
    </row>
    <row r="484" spans="6:6" x14ac:dyDescent="0.2">
      <c r="F484" s="71"/>
    </row>
    <row r="485" spans="6:6" x14ac:dyDescent="0.2">
      <c r="F485" s="71"/>
    </row>
  </sheetData>
  <mergeCells count="8">
    <mergeCell ref="K94:P94"/>
    <mergeCell ref="K92:P92"/>
    <mergeCell ref="A92:E92"/>
    <mergeCell ref="CN75:CN76"/>
    <mergeCell ref="J12:J18"/>
    <mergeCell ref="E44:H44"/>
    <mergeCell ref="E88:H88"/>
    <mergeCell ref="B43:E43"/>
  </mergeCells>
  <phoneticPr fontId="21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08-23-21&amp;R&amp;"Times New Roman,Italic"&amp;8Last Update: 08-23-2021</oddFooter>
  </headerFooter>
  <rowBreaks count="2" manualBreakCount="2">
    <brk id="45" max="8" man="1"/>
    <brk id="9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r:id="rId5">
            <anchor moveWithCells="1">
              <from>
                <xdr:col>4</xdr:col>
                <xdr:colOff>85725</xdr:colOff>
                <xdr:row>0</xdr:row>
                <xdr:rowOff>142875</xdr:rowOff>
              </from>
              <to>
                <xdr:col>6</xdr:col>
                <xdr:colOff>19050</xdr:colOff>
                <xdr:row>5</xdr:row>
                <xdr:rowOff>114300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Cover Sheet</vt:lpstr>
      <vt:lpstr>Encroach</vt:lpstr>
      <vt:lpstr>Plan Ck</vt:lpstr>
      <vt:lpstr>Street</vt:lpstr>
      <vt:lpstr>'Cover Sheet'!Print_Area</vt:lpstr>
      <vt:lpstr>Encroach!Print_Area</vt:lpstr>
      <vt:lpstr>'Plan Ck'!Print_Area</vt:lpstr>
      <vt:lpstr>Street!Print_Area</vt:lpstr>
      <vt:lpstr>Street!Print_Titles</vt:lpstr>
    </vt:vector>
  </TitlesOfParts>
  <Company>City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ontario</dc:creator>
  <cp:lastModifiedBy>Antonio Alejos</cp:lastModifiedBy>
  <cp:lastPrinted>2020-09-17T20:22:39Z</cp:lastPrinted>
  <dcterms:created xsi:type="dcterms:W3CDTF">1999-05-25T16:35:51Z</dcterms:created>
  <dcterms:modified xsi:type="dcterms:W3CDTF">2021-08-23T15:27:58Z</dcterms:modified>
</cp:coreProperties>
</file>